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charts/chart5.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8.xml" ContentType="application/vnd.openxmlformats-officedocument.drawing+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drawings/drawing9.xml" ContentType="application/vnd.openxmlformats-officedocument.drawing+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charts/chart10.xml" ContentType="application/vnd.openxmlformats-officedocument.drawingml.chart+xml"/>
  <Override PartName="/xl/charts/style7.xml" ContentType="application/vnd.ms-office.chartstyle+xml"/>
  <Override PartName="/xl/charts/colors7.xml" ContentType="application/vnd.ms-office.chartcolorstyle+xml"/>
  <Override PartName="/xl/charts/chart11.xml" ContentType="application/vnd.openxmlformats-officedocument.drawingml.chart+xml"/>
  <Override PartName="/xl/charts/style8.xml" ContentType="application/vnd.ms-office.chartstyle+xml"/>
  <Override PartName="/xl/charts/colors8.xml" ContentType="application/vnd.ms-office.chartcolorstyle+xml"/>
  <Override PartName="/xl/charts/chart12.xml" ContentType="application/vnd.openxmlformats-officedocument.drawingml.chart+xml"/>
  <Override PartName="/xl/charts/style9.xml" ContentType="application/vnd.ms-office.chartstyle+xml"/>
  <Override PartName="/xl/charts/colors9.xml" ContentType="application/vnd.ms-office.chartcolorstyle+xml"/>
  <Override PartName="/xl/charts/chart13.xml" ContentType="application/vnd.openxmlformats-officedocument.drawingml.chart+xml"/>
  <Override PartName="/xl/charts/style10.xml" ContentType="application/vnd.ms-office.chartstyle+xml"/>
  <Override PartName="/xl/charts/colors10.xml" ContentType="application/vnd.ms-office.chartcolorstyle+xml"/>
  <Override PartName="/xl/charts/chart14.xml" ContentType="application/vnd.openxmlformats-officedocument.drawingml.chart+xml"/>
  <Override PartName="/xl/charts/style11.xml" ContentType="application/vnd.ms-office.chartstyle+xml"/>
  <Override PartName="/xl/charts/colors11.xml" ContentType="application/vnd.ms-office.chartcolorstyle+xml"/>
  <Override PartName="/xl/charts/chart15.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0.xml" ContentType="application/vnd.openxmlformats-officedocument.drawing+xml"/>
  <Override PartName="/xl/charts/chart16.xml" ContentType="application/vnd.openxmlformats-officedocument.drawingml.chart+xml"/>
  <Override PartName="/xl/charts/style13.xml" ContentType="application/vnd.ms-office.chartstyle+xml"/>
  <Override PartName="/xl/charts/colors13.xml" ContentType="application/vnd.ms-office.chartcolorstyle+xml"/>
  <Override PartName="/xl/charts/chart17.xml" ContentType="application/vnd.openxmlformats-officedocument.drawingml.chart+xml"/>
  <Override PartName="/xl/charts/style14.xml" ContentType="application/vnd.ms-office.chartstyle+xml"/>
  <Override PartName="/xl/charts/colors14.xml" ContentType="application/vnd.ms-office.chartcolorstyle+xml"/>
  <Override PartName="/xl/charts/chart18.xml" ContentType="application/vnd.openxmlformats-officedocument.drawingml.chart+xml"/>
  <Override PartName="/xl/charts/style15.xml" ContentType="application/vnd.ms-office.chartstyle+xml"/>
  <Override PartName="/xl/charts/colors15.xml" ContentType="application/vnd.ms-office.chartcolorstyle+xml"/>
  <Override PartName="/xl/charts/chart19.xml" ContentType="application/vnd.openxmlformats-officedocument.drawingml.chart+xml"/>
  <Override PartName="/xl/charts/style16.xml" ContentType="application/vnd.ms-office.chartstyle+xml"/>
  <Override PartName="/xl/charts/colors16.xml" ContentType="application/vnd.ms-office.chartcolorstyle+xml"/>
  <Override PartName="/xl/charts/chart20.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1.xml" ContentType="application/vnd.openxmlformats-officedocument.drawing+xml"/>
  <Override PartName="/xl/charts/chart21.xml" ContentType="application/vnd.openxmlformats-officedocument.drawingml.chart+xml"/>
  <Override PartName="/xl/charts/style18.xml" ContentType="application/vnd.ms-office.chartstyle+xml"/>
  <Override PartName="/xl/charts/colors18.xml" ContentType="application/vnd.ms-office.chartcolorstyle+xml"/>
  <Override PartName="/xl/charts/chart22.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C:\Users\imura\Downloads\"/>
    </mc:Choice>
  </mc:AlternateContent>
  <xr:revisionPtr revIDLastSave="0" documentId="13_ncr:1_{7D8E6253-BD64-4AF1-9B36-0BC7189F00B8}" xr6:coauthVersionLast="47" xr6:coauthVersionMax="47" xr10:uidLastSave="{00000000-0000-0000-0000-000000000000}"/>
  <bookViews>
    <workbookView xWindow="348" yWindow="384" windowWidth="22692" windowHeight="11184" firstSheet="8" activeTab="13" xr2:uid="{00000000-000D-0000-FFFF-FFFF00000000}"/>
  </bookViews>
  <sheets>
    <sheet name="学習用" sheetId="1" r:id="rId1"/>
    <sheet name="標準偏差、基本統計量" sheetId="2" r:id="rId2"/>
    <sheet name="第6章外れ値の検出" sheetId="3" r:id="rId3"/>
    <sheet name="第7章度数分布表" sheetId="4" r:id="rId4"/>
    <sheet name="第8章標準化" sheetId="5" r:id="rId5"/>
    <sheet name="第9章移動平均" sheetId="6" r:id="rId6"/>
    <sheet name="第10章季節調整" sheetId="7" r:id="rId7"/>
    <sheet name="第11章集計" sheetId="8" r:id="rId8"/>
    <sheet name="ピボットテーブル" sheetId="9" r:id="rId9"/>
    <sheet name="第12章散布図" sheetId="10" r:id="rId10"/>
    <sheet name="第13章相関" sheetId="11" r:id="rId11"/>
    <sheet name="第14章回帰分析" sheetId="12" r:id="rId12"/>
    <sheet name="第15章最適化" sheetId="13" r:id="rId13"/>
    <sheet name="Sheet2" sheetId="14" r:id="rId14"/>
  </sheets>
  <definedNames>
    <definedName name="solver_adj" localSheetId="13" hidden="1">Sheet2!$G$1</definedName>
    <definedName name="solver_adj" localSheetId="12" hidden="1">第15章最適化!$G$48</definedName>
    <definedName name="solver_cvg" localSheetId="13" hidden="1">0.0001</definedName>
    <definedName name="solver_cvg" localSheetId="12" hidden="1">0.0001</definedName>
    <definedName name="solver_drv" localSheetId="13" hidden="1">1</definedName>
    <definedName name="solver_drv" localSheetId="12" hidden="1">1</definedName>
    <definedName name="solver_eng" localSheetId="13" hidden="1">1</definedName>
    <definedName name="solver_eng" localSheetId="12" hidden="1">1</definedName>
    <definedName name="solver_est" localSheetId="13" hidden="1">1</definedName>
    <definedName name="solver_est" localSheetId="12" hidden="1">1</definedName>
    <definedName name="solver_itr" localSheetId="13" hidden="1">2147483647</definedName>
    <definedName name="solver_itr" localSheetId="12" hidden="1">2147483647</definedName>
    <definedName name="solver_lhs1" localSheetId="13" hidden="1">Sheet2!$G$1</definedName>
    <definedName name="solver_lhs1" localSheetId="12" hidden="1">第15章最適化!$G$48</definedName>
    <definedName name="solver_lhs2" localSheetId="13" hidden="1">Sheet2!$G$1</definedName>
    <definedName name="solver_lhs3" localSheetId="13" hidden="1">Sheet2!$G$4</definedName>
    <definedName name="solver_mip" localSheetId="13" hidden="1">2147483647</definedName>
    <definedName name="solver_mip" localSheetId="12" hidden="1">2147483647</definedName>
    <definedName name="solver_mni" localSheetId="13" hidden="1">30</definedName>
    <definedName name="solver_mni" localSheetId="12" hidden="1">30</definedName>
    <definedName name="solver_mrt" localSheetId="13" hidden="1">0.075</definedName>
    <definedName name="solver_mrt" localSheetId="12" hidden="1">0.075</definedName>
    <definedName name="solver_msl" localSheetId="13" hidden="1">2</definedName>
    <definedName name="solver_msl" localSheetId="12" hidden="1">2</definedName>
    <definedName name="solver_neg" localSheetId="13" hidden="1">2</definedName>
    <definedName name="solver_neg" localSheetId="12" hidden="1">1</definedName>
    <definedName name="solver_nod" localSheetId="13" hidden="1">2147483647</definedName>
    <definedName name="solver_nod" localSheetId="12" hidden="1">2147483647</definedName>
    <definedName name="solver_num" localSheetId="13" hidden="1">2</definedName>
    <definedName name="solver_num" localSheetId="12" hidden="1">1</definedName>
    <definedName name="solver_nwt" localSheetId="13" hidden="1">1</definedName>
    <definedName name="solver_nwt" localSheetId="12" hidden="1">1</definedName>
    <definedName name="solver_opt" localSheetId="13" hidden="1">Sheet2!$G$17</definedName>
    <definedName name="solver_opt" localSheetId="12" hidden="1">第15章最適化!$G$52</definedName>
    <definedName name="solver_pre" localSheetId="13" hidden="1">0.000001</definedName>
    <definedName name="solver_pre" localSheetId="12" hidden="1">0.000001</definedName>
    <definedName name="solver_rbv" localSheetId="13" hidden="1">1</definedName>
    <definedName name="solver_rbv" localSheetId="12" hidden="1">1</definedName>
    <definedName name="solver_rel1" localSheetId="13" hidden="1">4</definedName>
    <definedName name="solver_rel1" localSheetId="12" hidden="1">4</definedName>
    <definedName name="solver_rel2" localSheetId="13" hidden="1">3</definedName>
    <definedName name="solver_rel3" localSheetId="13" hidden="1">2</definedName>
    <definedName name="solver_rhs1" localSheetId="13" hidden="1">"整数"</definedName>
    <definedName name="solver_rhs1" localSheetId="12" hidden="1">"整数"</definedName>
    <definedName name="solver_rhs2" localSheetId="13" hidden="1">Sheet2!$G$2</definedName>
    <definedName name="solver_rhs3" localSheetId="13" hidden="1">Sheet2!$G$1-Sheet2!$G$2</definedName>
    <definedName name="solver_rlx" localSheetId="13" hidden="1">2</definedName>
    <definedName name="solver_rlx" localSheetId="12" hidden="1">2</definedName>
    <definedName name="solver_rsd" localSheetId="13" hidden="1">0</definedName>
    <definedName name="solver_rsd" localSheetId="12" hidden="1">0</definedName>
    <definedName name="solver_scl" localSheetId="13" hidden="1">1</definedName>
    <definedName name="solver_scl" localSheetId="12" hidden="1">1</definedName>
    <definedName name="solver_sho" localSheetId="13" hidden="1">2</definedName>
    <definedName name="solver_sho" localSheetId="12" hidden="1">2</definedName>
    <definedName name="solver_ssz" localSheetId="13" hidden="1">100</definedName>
    <definedName name="solver_ssz" localSheetId="12" hidden="1">100</definedName>
    <definedName name="solver_tim" localSheetId="13" hidden="1">2147483647</definedName>
    <definedName name="solver_tim" localSheetId="12" hidden="1">2147483647</definedName>
    <definedName name="solver_tol" localSheetId="13" hidden="1">0.01</definedName>
    <definedName name="solver_tol" localSheetId="12" hidden="1">0.01</definedName>
    <definedName name="solver_typ" localSheetId="13" hidden="1">1</definedName>
    <definedName name="solver_typ" localSheetId="12" hidden="1">1</definedName>
    <definedName name="solver_val" localSheetId="13" hidden="1">0</definedName>
    <definedName name="solver_val" localSheetId="12" hidden="1">0</definedName>
    <definedName name="solver_ver" localSheetId="13" hidden="1">3</definedName>
    <definedName name="solver_ver" localSheetId="12" hidden="1">3</definedName>
  </definedNames>
  <calcPr calcId="191029"/>
  <pivotCaches>
    <pivotCache cacheId="0" r:id="rId15"/>
    <pivotCache cacheId="1" r:id="rId16"/>
    <pivotCache cacheId="2" r:id="rId1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50" i="13" l="1"/>
  <c r="M50" i="13" s="1"/>
  <c r="K51" i="13"/>
  <c r="M51" i="13" s="1"/>
  <c r="K52" i="13"/>
  <c r="K53" i="13"/>
  <c r="K54" i="13"/>
  <c r="M54" i="13" s="1"/>
  <c r="K55" i="13"/>
  <c r="M55" i="13" s="1"/>
  <c r="K56" i="13"/>
  <c r="M56" i="13" s="1"/>
  <c r="K57" i="13"/>
  <c r="M57" i="13" s="1"/>
  <c r="K58" i="13"/>
  <c r="M58" i="13" s="1"/>
  <c r="K49" i="13"/>
  <c r="M49" i="13" s="1"/>
  <c r="M52" i="13"/>
  <c r="M53" i="13"/>
  <c r="B51" i="13"/>
  <c r="B50" i="13"/>
  <c r="G4" i="14"/>
  <c r="G3" i="14"/>
  <c r="B4" i="14"/>
  <c r="B3" i="14"/>
  <c r="G51" i="13"/>
  <c r="G50" i="13"/>
  <c r="D38" i="13"/>
  <c r="E38" i="13" s="1"/>
  <c r="C38" i="13"/>
  <c r="B38" i="13"/>
  <c r="D40" i="13"/>
  <c r="E40" i="13"/>
  <c r="D44" i="13"/>
  <c r="E44" i="13"/>
  <c r="D45" i="13"/>
  <c r="C40" i="13"/>
  <c r="C43" i="13"/>
  <c r="E43" i="13" s="1"/>
  <c r="C44" i="13"/>
  <c r="B37" i="13"/>
  <c r="C37" i="13" s="1"/>
  <c r="B39" i="13"/>
  <c r="D39" i="13" s="1"/>
  <c r="B40" i="13"/>
  <c r="B41" i="13"/>
  <c r="D41" i="13" s="1"/>
  <c r="B42" i="13"/>
  <c r="D42" i="13" s="1"/>
  <c r="B43" i="13"/>
  <c r="D43" i="13" s="1"/>
  <c r="B44" i="13"/>
  <c r="B45" i="13"/>
  <c r="C45" i="13" s="1"/>
  <c r="B36" i="13"/>
  <c r="D36" i="13" s="1"/>
  <c r="B20" i="13"/>
  <c r="B19" i="13"/>
  <c r="L49" i="13" l="1"/>
  <c r="N49" i="13" s="1"/>
  <c r="L51" i="13"/>
  <c r="N51" i="13" s="1"/>
  <c r="L53" i="13"/>
  <c r="N53" i="13" s="1"/>
  <c r="L55" i="13"/>
  <c r="N55" i="13" s="1"/>
  <c r="L57" i="13"/>
  <c r="N57" i="13" s="1"/>
  <c r="L50" i="13"/>
  <c r="N50" i="13" s="1"/>
  <c r="L52" i="13"/>
  <c r="N52" i="13" s="1"/>
  <c r="L54" i="13"/>
  <c r="N54" i="13" s="1"/>
  <c r="L56" i="13"/>
  <c r="N56" i="13" s="1"/>
  <c r="L58" i="13"/>
  <c r="N58" i="13" s="1"/>
  <c r="B52" i="13"/>
  <c r="G5" i="14"/>
  <c r="B5" i="14"/>
  <c r="G52" i="13"/>
  <c r="C42" i="13"/>
  <c r="E42" i="13" s="1"/>
  <c r="B21" i="13"/>
  <c r="C41" i="13"/>
  <c r="E41" i="13" s="1"/>
  <c r="D37" i="13"/>
  <c r="E37" i="13" s="1"/>
  <c r="C39" i="13"/>
  <c r="E39" i="13" s="1"/>
  <c r="C36" i="13"/>
  <c r="E36" i="13" s="1"/>
  <c r="E45" i="13"/>
  <c r="F6" i="11" l="1"/>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22" i="8"/>
  <c r="E23" i="8"/>
  <c r="E24" i="8"/>
  <c r="E25" i="8"/>
  <c r="E26" i="8"/>
  <c r="E27" i="8"/>
  <c r="E28" i="8"/>
  <c r="E29" i="8"/>
  <c r="E30" i="8"/>
  <c r="E31" i="8"/>
  <c r="E32" i="8"/>
  <c r="E33" i="8"/>
  <c r="E34" i="8"/>
  <c r="E35" i="8"/>
  <c r="E36" i="8"/>
  <c r="E37" i="8"/>
  <c r="E38" i="8"/>
  <c r="E39" i="8"/>
  <c r="E5" i="8"/>
  <c r="E6" i="8"/>
  <c r="E7" i="8"/>
  <c r="E8" i="8"/>
  <c r="E9" i="8"/>
  <c r="E10" i="8"/>
  <c r="E11" i="8"/>
  <c r="E12" i="8"/>
  <c r="E13" i="8"/>
  <c r="E14" i="8"/>
  <c r="E15" i="8"/>
  <c r="E16" i="8"/>
  <c r="E17" i="8"/>
  <c r="E18" i="8"/>
  <c r="E19" i="8"/>
  <c r="E20" i="8"/>
  <c r="E21" i="8"/>
  <c r="E4" i="8"/>
  <c r="G64" i="7"/>
  <c r="G65" i="7"/>
  <c r="G66" i="7"/>
  <c r="G67" i="7"/>
  <c r="G68" i="7"/>
  <c r="G69" i="7"/>
  <c r="G70" i="7"/>
  <c r="G71" i="7"/>
  <c r="G72" i="7"/>
  <c r="G73" i="7"/>
  <c r="G74" i="7"/>
  <c r="G75" i="7"/>
  <c r="G76" i="7"/>
  <c r="G77" i="7"/>
  <c r="G78" i="7"/>
  <c r="G79" i="7"/>
  <c r="G80" i="7"/>
  <c r="G81" i="7"/>
  <c r="G82" i="7"/>
  <c r="G83" i="7"/>
  <c r="G84" i="7"/>
  <c r="G85" i="7"/>
  <c r="G86" i="7"/>
  <c r="G87" i="7"/>
  <c r="G88" i="7"/>
  <c r="G89" i="7"/>
  <c r="G90" i="7"/>
  <c r="G91" i="7"/>
  <c r="G92" i="7"/>
  <c r="G93" i="7"/>
  <c r="G94" i="7"/>
  <c r="G95" i="7"/>
  <c r="G96" i="7"/>
  <c r="G97" i="7"/>
  <c r="G98" i="7"/>
  <c r="G99" i="7"/>
  <c r="G100" i="7"/>
  <c r="G101" i="7"/>
  <c r="G51" i="7"/>
  <c r="G52" i="7"/>
  <c r="G53" i="7"/>
  <c r="G54" i="7"/>
  <c r="G55" i="7"/>
  <c r="G56" i="7"/>
  <c r="G57" i="7"/>
  <c r="G58" i="7"/>
  <c r="G59" i="7"/>
  <c r="G60" i="7"/>
  <c r="G61" i="7"/>
  <c r="G62" i="7"/>
  <c r="G63" i="7"/>
  <c r="G42" i="7"/>
  <c r="G43" i="7"/>
  <c r="G44" i="7"/>
  <c r="G45" i="7"/>
  <c r="G46" i="7"/>
  <c r="G47" i="7"/>
  <c r="G48" i="7"/>
  <c r="G49" i="7"/>
  <c r="G50" i="7"/>
  <c r="G33" i="7"/>
  <c r="G34" i="7"/>
  <c r="G35" i="7"/>
  <c r="G36" i="7"/>
  <c r="G37" i="7"/>
  <c r="G38" i="7"/>
  <c r="G39" i="7"/>
  <c r="G40" i="7"/>
  <c r="G41" i="7"/>
  <c r="G17" i="7"/>
  <c r="G18" i="7"/>
  <c r="G19" i="7"/>
  <c r="G20" i="7"/>
  <c r="G21" i="7"/>
  <c r="G22" i="7"/>
  <c r="G23" i="7"/>
  <c r="G24" i="7"/>
  <c r="G25" i="7"/>
  <c r="G26" i="7"/>
  <c r="G27" i="7"/>
  <c r="G28" i="7"/>
  <c r="G29" i="7"/>
  <c r="G30" i="7"/>
  <c r="G31" i="7"/>
  <c r="G32" i="7"/>
  <c r="G7" i="7"/>
  <c r="G8" i="7"/>
  <c r="G9" i="7"/>
  <c r="G10" i="7"/>
  <c r="G11" i="7"/>
  <c r="G12" i="7"/>
  <c r="G13" i="7"/>
  <c r="G14" i="7"/>
  <c r="G15" i="7"/>
  <c r="G16" i="7"/>
  <c r="G6" i="7"/>
  <c r="U36" i="7"/>
  <c r="T36" i="7"/>
  <c r="S36" i="7"/>
  <c r="R36" i="7"/>
  <c r="Q36" i="7"/>
  <c r="P36" i="7"/>
  <c r="O36" i="7"/>
  <c r="N36" i="7"/>
  <c r="M36" i="7"/>
  <c r="L36" i="7"/>
  <c r="K36" i="7"/>
  <c r="J36" i="7"/>
  <c r="K34" i="7"/>
  <c r="L34" i="7"/>
  <c r="M34" i="7"/>
  <c r="N34" i="7"/>
  <c r="O34" i="7"/>
  <c r="P34" i="7"/>
  <c r="Q34" i="7"/>
  <c r="R34" i="7"/>
  <c r="S34" i="7"/>
  <c r="T34" i="7"/>
  <c r="U34" i="7"/>
  <c r="K35" i="7"/>
  <c r="L35" i="7"/>
  <c r="M35" i="7"/>
  <c r="N35" i="7"/>
  <c r="O35" i="7"/>
  <c r="P35" i="7"/>
  <c r="Q35" i="7"/>
  <c r="R35" i="7"/>
  <c r="S35" i="7"/>
  <c r="T35" i="7"/>
  <c r="U35" i="7"/>
  <c r="J35" i="7"/>
  <c r="J34" i="7"/>
  <c r="E26" i="7"/>
  <c r="E19" i="7"/>
  <c r="D17" i="7"/>
  <c r="E17" i="7" s="1"/>
  <c r="D18" i="7"/>
  <c r="E18" i="7" s="1"/>
  <c r="D19" i="7"/>
  <c r="D20" i="7"/>
  <c r="E20" i="7" s="1"/>
  <c r="D21" i="7"/>
  <c r="E21" i="7" s="1"/>
  <c r="D22" i="7"/>
  <c r="E22" i="7" s="1"/>
  <c r="D23" i="7"/>
  <c r="E23" i="7" s="1"/>
  <c r="D24" i="7"/>
  <c r="E24" i="7" s="1"/>
  <c r="D25" i="7"/>
  <c r="E25" i="7" s="1"/>
  <c r="D26" i="7"/>
  <c r="D27" i="7"/>
  <c r="E27" i="7" s="1"/>
  <c r="D28" i="7"/>
  <c r="E28" i="7" s="1"/>
  <c r="D29" i="7"/>
  <c r="E29" i="7" s="1"/>
  <c r="D30" i="7"/>
  <c r="E30" i="7" s="1"/>
  <c r="D31" i="7"/>
  <c r="E31" i="7" s="1"/>
  <c r="D32" i="7"/>
  <c r="E32" i="7" s="1"/>
  <c r="D33" i="7"/>
  <c r="E33" i="7" s="1"/>
  <c r="D34" i="7"/>
  <c r="E34" i="7" s="1"/>
  <c r="D35" i="7"/>
  <c r="E35" i="7" s="1"/>
  <c r="D36" i="7"/>
  <c r="E36" i="7" s="1"/>
  <c r="D37" i="7"/>
  <c r="E37" i="7" s="1"/>
  <c r="D38" i="7"/>
  <c r="E38" i="7" s="1"/>
  <c r="D39" i="7"/>
  <c r="E39" i="7" s="1"/>
  <c r="D40" i="7"/>
  <c r="E40" i="7" s="1"/>
  <c r="D41" i="7"/>
  <c r="E41" i="7" s="1"/>
  <c r="D42" i="7"/>
  <c r="E42" i="7" s="1"/>
  <c r="D43" i="7"/>
  <c r="E43" i="7" s="1"/>
  <c r="D44" i="7"/>
  <c r="E44" i="7" s="1"/>
  <c r="D45" i="7"/>
  <c r="E45" i="7" s="1"/>
  <c r="D46" i="7"/>
  <c r="E46" i="7" s="1"/>
  <c r="D47" i="7"/>
  <c r="E47" i="7" s="1"/>
  <c r="D48" i="7"/>
  <c r="E48" i="7" s="1"/>
  <c r="D49" i="7"/>
  <c r="E49" i="7" s="1"/>
  <c r="D50" i="7"/>
  <c r="E50" i="7" s="1"/>
  <c r="D51" i="7"/>
  <c r="E51" i="7" s="1"/>
  <c r="D52" i="7"/>
  <c r="E52" i="7" s="1"/>
  <c r="D53" i="7"/>
  <c r="E53" i="7" s="1"/>
  <c r="D54" i="7"/>
  <c r="E54" i="7" s="1"/>
  <c r="D55" i="7"/>
  <c r="E55" i="7" s="1"/>
  <c r="D56" i="7"/>
  <c r="E56" i="7" s="1"/>
  <c r="D57" i="7"/>
  <c r="E57" i="7" s="1"/>
  <c r="D58" i="7"/>
  <c r="E58" i="7" s="1"/>
  <c r="D59" i="7"/>
  <c r="E59" i="7" s="1"/>
  <c r="D60" i="7"/>
  <c r="E60" i="7" s="1"/>
  <c r="D61" i="7"/>
  <c r="E61" i="7" s="1"/>
  <c r="D62" i="7"/>
  <c r="E62" i="7" s="1"/>
  <c r="D63" i="7"/>
  <c r="E63" i="7" s="1"/>
  <c r="D64" i="7"/>
  <c r="E64" i="7" s="1"/>
  <c r="D65" i="7"/>
  <c r="E65" i="7" s="1"/>
  <c r="D66" i="7"/>
  <c r="E66" i="7" s="1"/>
  <c r="D67" i="7"/>
  <c r="E67" i="7" s="1"/>
  <c r="D68" i="7"/>
  <c r="E68" i="7" s="1"/>
  <c r="D69" i="7"/>
  <c r="E69" i="7" s="1"/>
  <c r="D70" i="7"/>
  <c r="E70" i="7" s="1"/>
  <c r="D71" i="7"/>
  <c r="E71" i="7" s="1"/>
  <c r="D72" i="7"/>
  <c r="E72" i="7" s="1"/>
  <c r="D73" i="7"/>
  <c r="E73" i="7" s="1"/>
  <c r="D74" i="7"/>
  <c r="E74" i="7" s="1"/>
  <c r="D75" i="7"/>
  <c r="E75" i="7" s="1"/>
  <c r="D76" i="7"/>
  <c r="E76" i="7" s="1"/>
  <c r="D77" i="7"/>
  <c r="E77" i="7" s="1"/>
  <c r="D78" i="7"/>
  <c r="E78" i="7" s="1"/>
  <c r="D79" i="7"/>
  <c r="E79" i="7" s="1"/>
  <c r="D80" i="7"/>
  <c r="E80" i="7" s="1"/>
  <c r="D81" i="7"/>
  <c r="E81" i="7" s="1"/>
  <c r="D82" i="7"/>
  <c r="E82" i="7" s="1"/>
  <c r="D83" i="7"/>
  <c r="E83" i="7" s="1"/>
  <c r="D84" i="7"/>
  <c r="E84" i="7" s="1"/>
  <c r="D85" i="7"/>
  <c r="E85" i="7" s="1"/>
  <c r="D86" i="7"/>
  <c r="E86" i="7" s="1"/>
  <c r="D87" i="7"/>
  <c r="E87" i="7" s="1"/>
  <c r="D88" i="7"/>
  <c r="E88" i="7" s="1"/>
  <c r="D89" i="7"/>
  <c r="E89" i="7" s="1"/>
  <c r="D90" i="7"/>
  <c r="E90" i="7" s="1"/>
  <c r="D91" i="7"/>
  <c r="E91" i="7" s="1"/>
  <c r="D92" i="7"/>
  <c r="E92" i="7" s="1"/>
  <c r="D93" i="7"/>
  <c r="E93" i="7" s="1"/>
  <c r="D94" i="7"/>
  <c r="E94" i="7" s="1"/>
  <c r="D95" i="7"/>
  <c r="E95" i="7" s="1"/>
  <c r="D96" i="7"/>
  <c r="E96" i="7" s="1"/>
  <c r="D97" i="7"/>
  <c r="E97" i="7" s="1"/>
  <c r="D98" i="7"/>
  <c r="E98" i="7" s="1"/>
  <c r="D99" i="7"/>
  <c r="E99" i="7" s="1"/>
  <c r="D100" i="7"/>
  <c r="E100" i="7" s="1"/>
  <c r="D101" i="7"/>
  <c r="E101" i="7" s="1"/>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73" i="6"/>
  <c r="E74" i="6"/>
  <c r="E75" i="6"/>
  <c r="E76" i="6"/>
  <c r="E77" i="6"/>
  <c r="E78" i="6"/>
  <c r="E79" i="6"/>
  <c r="E80" i="6"/>
  <c r="E81" i="6"/>
  <c r="E82" i="6"/>
  <c r="E83" i="6"/>
  <c r="E84" i="6"/>
  <c r="E85" i="6"/>
  <c r="E86" i="6"/>
  <c r="E87" i="6"/>
  <c r="E88" i="6"/>
  <c r="E89" i="6"/>
  <c r="E90" i="6"/>
  <c r="E91" i="6"/>
  <c r="E92" i="6"/>
  <c r="E93" i="6"/>
  <c r="E94" i="6"/>
  <c r="E95" i="6"/>
  <c r="E96" i="6"/>
  <c r="E97" i="6"/>
  <c r="E98" i="6"/>
  <c r="E99" i="6"/>
  <c r="E100" i="6"/>
  <c r="E101" i="6"/>
  <c r="E102" i="6"/>
  <c r="E103" i="6"/>
  <c r="E104" i="6"/>
  <c r="E105" i="6"/>
  <c r="E106" i="6"/>
  <c r="E107" i="6"/>
  <c r="E108" i="6"/>
  <c r="E109" i="6"/>
  <c r="E110" i="6"/>
  <c r="E111" i="6"/>
  <c r="P37" i="7" l="1"/>
  <c r="V36" i="7"/>
  <c r="J38" i="7" s="1"/>
  <c r="O37" i="7" s="1"/>
  <c r="R37" i="7"/>
  <c r="S37" i="7"/>
  <c r="M37" i="7"/>
  <c r="J37" i="7"/>
  <c r="L37" i="7"/>
  <c r="T37" i="7"/>
  <c r="U37" i="7"/>
  <c r="N37" i="7"/>
  <c r="K37" i="7"/>
  <c r="E72" i="5"/>
  <c r="E76" i="5" s="1" a="1"/>
  <c r="E76" i="5" s="1"/>
  <c r="E79" i="5" s="1"/>
  <c r="E73" i="5"/>
  <c r="D73" i="5"/>
  <c r="C73" i="5"/>
  <c r="B73" i="5"/>
  <c r="D72" i="5"/>
  <c r="C72" i="5"/>
  <c r="B72" i="5"/>
  <c r="H54" i="5"/>
  <c r="G54" i="5"/>
  <c r="F54" i="5"/>
  <c r="H53" i="5"/>
  <c r="G53" i="5"/>
  <c r="F53" i="5"/>
  <c r="F59" i="5" s="1"/>
  <c r="C54" i="5"/>
  <c r="D54" i="5"/>
  <c r="B54" i="5"/>
  <c r="C53" i="5"/>
  <c r="D53" i="5"/>
  <c r="B53" i="5"/>
  <c r="D15" i="5"/>
  <c r="C15" i="5"/>
  <c r="B15" i="5"/>
  <c r="D14" i="5"/>
  <c r="C14" i="5"/>
  <c r="B14" i="5"/>
  <c r="H6" i="4"/>
  <c r="H7" i="4" s="1"/>
  <c r="H8" i="4" s="1"/>
  <c r="H9" i="4" s="1"/>
  <c r="H10" i="4" s="1"/>
  <c r="H11" i="4" s="1"/>
  <c r="H5" i="4"/>
  <c r="H4" i="4"/>
  <c r="G8" i="4"/>
  <c r="G9" i="4" s="1"/>
  <c r="G10" i="4" s="1"/>
  <c r="G11" i="4" s="1"/>
  <c r="G7" i="4"/>
  <c r="G6" i="4"/>
  <c r="G5" i="4"/>
  <c r="G4" i="4"/>
  <c r="F12" i="4"/>
  <c r="F11" i="4"/>
  <c r="F10" i="4"/>
  <c r="F9" i="4"/>
  <c r="F8" i="4"/>
  <c r="F7" i="4"/>
  <c r="F6" i="4"/>
  <c r="F5" i="4"/>
  <c r="F4" i="4"/>
  <c r="E12" i="4"/>
  <c r="B24" i="4"/>
  <c r="E67" i="1"/>
  <c r="H66" i="1"/>
  <c r="E66" i="1"/>
  <c r="H65" i="1"/>
  <c r="H67" i="1" s="1"/>
  <c r="E65" i="1"/>
  <c r="E42" i="1"/>
  <c r="E41" i="1"/>
  <c r="K40" i="1"/>
  <c r="L33" i="1"/>
  <c r="D30" i="1"/>
  <c r="E26" i="1"/>
  <c r="E25" i="1"/>
  <c r="E24" i="1"/>
  <c r="M21" i="1"/>
  <c r="M20" i="1"/>
  <c r="H20" i="1"/>
  <c r="I18" i="1" s="1"/>
  <c r="J18" i="1" s="1"/>
  <c r="I15" i="1"/>
  <c r="J15" i="1" s="1"/>
  <c r="B15" i="1"/>
  <c r="B14" i="1"/>
  <c r="I12" i="1"/>
  <c r="J12" i="1" s="1"/>
  <c r="I8" i="1"/>
  <c r="J8" i="1" s="1"/>
  <c r="D76" i="5" l="1" a="1"/>
  <c r="D76" i="5" s="1"/>
  <c r="D79" i="5" s="1"/>
  <c r="H61" i="5"/>
  <c r="D58" i="5" a="1"/>
  <c r="D58" i="5" s="1"/>
  <c r="D63" i="5" s="1"/>
  <c r="B76" i="5" a="1"/>
  <c r="B76" i="5" s="1"/>
  <c r="B79" i="5" s="1"/>
  <c r="B23" i="5"/>
  <c r="C58" i="5" a="1"/>
  <c r="C58" i="5" s="1"/>
  <c r="C64" i="5" s="1"/>
  <c r="C22" i="5"/>
  <c r="C76" i="5" a="1"/>
  <c r="C76" i="5" s="1"/>
  <c r="C80" i="5" s="1"/>
  <c r="B58" i="5" a="1"/>
  <c r="B58" i="5" s="1"/>
  <c r="B64" i="5" s="1"/>
  <c r="G59" i="5"/>
  <c r="G61" i="5"/>
  <c r="E80" i="5"/>
  <c r="D80" i="5"/>
  <c r="D22" i="5"/>
  <c r="H60" i="5"/>
  <c r="G58" i="5"/>
  <c r="Q37" i="7"/>
  <c r="V37" i="7" s="1"/>
  <c r="C20" i="5"/>
  <c r="G62" i="5"/>
  <c r="H59" i="5"/>
  <c r="F58" i="5"/>
  <c r="G60" i="5"/>
  <c r="F62" i="5"/>
  <c r="F61" i="5"/>
  <c r="H58" i="5"/>
  <c r="F60" i="5"/>
  <c r="H62" i="5"/>
  <c r="D19" i="5"/>
  <c r="D20" i="5"/>
  <c r="C23" i="5"/>
  <c r="D23" i="5"/>
  <c r="C21" i="5"/>
  <c r="D21" i="5"/>
  <c r="B21" i="5"/>
  <c r="B19" i="5"/>
  <c r="C19" i="5"/>
  <c r="B22" i="5"/>
  <c r="B20" i="5"/>
  <c r="I9" i="1"/>
  <c r="J9" i="1" s="1"/>
  <c r="I13" i="1"/>
  <c r="J13" i="1" s="1"/>
  <c r="I16" i="1"/>
  <c r="J16" i="1" s="1"/>
  <c r="I10" i="1"/>
  <c r="J10" i="1" s="1"/>
  <c r="I17" i="1"/>
  <c r="J17" i="1" s="1"/>
  <c r="I14" i="1"/>
  <c r="J14" i="1" s="1"/>
  <c r="I7" i="1"/>
  <c r="I11" i="1"/>
  <c r="J11" i="1" s="1"/>
  <c r="B80" i="5" l="1"/>
  <c r="D64" i="5"/>
  <c r="C63" i="5"/>
  <c r="C79" i="5"/>
  <c r="B63" i="5"/>
  <c r="G64" i="5"/>
  <c r="D25" i="5"/>
  <c r="G63" i="5"/>
  <c r="H64" i="5"/>
  <c r="H63" i="5"/>
  <c r="F64" i="5"/>
  <c r="F63" i="5"/>
  <c r="B25" i="5"/>
  <c r="B24" i="5"/>
  <c r="C25" i="5"/>
  <c r="C24" i="5"/>
  <c r="D24" i="5"/>
  <c r="J7" i="1"/>
  <c r="H21" i="1" s="1"/>
  <c r="H22" i="1" s="1"/>
  <c r="H23"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<sst xmlns="http://schemas.openxmlformats.org/spreadsheetml/2006/main" count="1343" uniqueCount="641">
  <si>
    <t>標準偏差</t>
  </si>
  <si>
    <t>標本のばらつきの度合いを示す</t>
  </si>
  <si>
    <t>偏差</t>
  </si>
  <si>
    <t>それぞれのデータとデータ全体の平均値との差</t>
  </si>
  <si>
    <t>分散</t>
  </si>
  <si>
    <t>偏差の２乗の平均値</t>
  </si>
  <si>
    <t>分散の平方根</t>
  </si>
  <si>
    <t>表１．１各部門の人数</t>
  </si>
  <si>
    <t>営業車の使用年数</t>
  </si>
  <si>
    <t>売り上げデータ</t>
  </si>
  <si>
    <t>部門名</t>
  </si>
  <si>
    <t>人数(人)</t>
  </si>
  <si>
    <t>営業車番号</t>
  </si>
  <si>
    <t>使用年数（年）</t>
  </si>
  <si>
    <t>月</t>
  </si>
  <si>
    <t>売上高</t>
  </si>
  <si>
    <t>売上高と平均売上高の差
(偏差)</t>
  </si>
  <si>
    <t>偏差の2乗</t>
  </si>
  <si>
    <t>繊維部門</t>
  </si>
  <si>
    <t>1月</t>
  </si>
  <si>
    <t>機械部門</t>
  </si>
  <si>
    <t>2月</t>
  </si>
  <si>
    <t>造船部門</t>
  </si>
  <si>
    <t>3月</t>
  </si>
  <si>
    <t>新規事業部門</t>
  </si>
  <si>
    <t>4月</t>
  </si>
  <si>
    <t>環境部門</t>
  </si>
  <si>
    <t>5月</t>
  </si>
  <si>
    <t>デザイン部門</t>
  </si>
  <si>
    <t>6月</t>
  </si>
  <si>
    <t>広告部門</t>
  </si>
  <si>
    <t>7月</t>
  </si>
  <si>
    <t>合計人数</t>
  </si>
  <si>
    <t>8月</t>
  </si>
  <si>
    <t>平均人数</t>
  </si>
  <si>
    <t>9月</t>
  </si>
  <si>
    <t>10月</t>
  </si>
  <si>
    <t>11月</t>
  </si>
  <si>
    <t>12月</t>
  </si>
  <si>
    <t>売上高の平均</t>
  </si>
  <si>
    <t>標準偏差(STDEV.P)</t>
  </si>
  <si>
    <t>標準偏差(STDEV.S)</t>
  </si>
  <si>
    <t>偏差の合計</t>
  </si>
  <si>
    <t>P５６ 章末問題</t>
  </si>
  <si>
    <t>平均値</t>
  </si>
  <si>
    <t>曜日</t>
  </si>
  <si>
    <t>来店客数</t>
  </si>
  <si>
    <t>中央値</t>
  </si>
  <si>
    <t>日</t>
  </si>
  <si>
    <t>最頻値</t>
  </si>
  <si>
    <t>火</t>
  </si>
  <si>
    <t>水</t>
  </si>
  <si>
    <t>木</t>
  </si>
  <si>
    <t>金</t>
  </si>
  <si>
    <t>土</t>
  </si>
  <si>
    <t>データを並べて同じ値のデータが複数回あらわれる場合、あらわれる回数が最も多いデータのこと。</t>
  </si>
  <si>
    <t>同じ回数あらわれるデータがある場合、最頻値は得られた順番がいちばん早い値をとる。</t>
  </si>
  <si>
    <t>例）3,5,3,4,5,2   最も多い回数は３と５だが、最頻値は３となる。(MODE.SNGL)</t>
  </si>
  <si>
    <r>
      <rPr>
        <b/>
        <sz val="11"/>
        <color theme="1"/>
        <rFont val="游ゴシック"/>
        <family val="3"/>
        <charset val="128"/>
      </rPr>
      <t>関数：</t>
    </r>
    <r>
      <rPr>
        <b/>
        <sz val="11"/>
        <color rgb="FFFF0000"/>
        <rFont val="游ゴシック"/>
        <family val="3"/>
        <charset val="128"/>
      </rPr>
      <t xml:space="preserve">MODE.SNGL    </t>
    </r>
    <r>
      <rPr>
        <b/>
        <sz val="11"/>
        <color theme="1"/>
        <rFont val="游ゴシック"/>
        <family val="3"/>
        <charset val="128"/>
      </rPr>
      <t>最頻値が存在しない場合、</t>
    </r>
    <r>
      <rPr>
        <b/>
        <sz val="11"/>
        <color rgb="FF0070C0"/>
        <rFont val="游ゴシック"/>
        <family val="3"/>
        <charset val="128"/>
      </rPr>
      <t>#N/A</t>
    </r>
    <r>
      <rPr>
        <b/>
        <sz val="11"/>
        <color theme="1"/>
        <rFont val="游ゴシック"/>
        <family val="3"/>
        <charset val="128"/>
      </rPr>
      <t>と表示される。</t>
    </r>
  </si>
  <si>
    <t>※MODE.MULTは複数の最頻値を求める。</t>
  </si>
  <si>
    <t>平均値は外れ値の影響を受けやすいが、最頻値は外れ値の影響を受けない。</t>
  </si>
  <si>
    <t>社員の出張回数</t>
  </si>
  <si>
    <t>氏名</t>
  </si>
  <si>
    <t>Aさん</t>
  </si>
  <si>
    <t>Bさん</t>
  </si>
  <si>
    <t>Cさん</t>
  </si>
  <si>
    <t>Dさん</t>
  </si>
  <si>
    <t>Eさん</t>
  </si>
  <si>
    <t>Fさん</t>
  </si>
  <si>
    <t>部署合計</t>
  </si>
  <si>
    <t>出張回数</t>
  </si>
  <si>
    <t>平均値を見ると全員等しく出張しているように見える。</t>
  </si>
  <si>
    <t>最頻値を見れば、ほとんどの人が出張しておらず、誰かに集中していると判断できる。</t>
  </si>
  <si>
    <t>レンジ(範囲)</t>
  </si>
  <si>
    <t>レンジ(range)とは、データが分布している範囲という意味。</t>
  </si>
  <si>
    <t>レンジ＝最大値　ー　最小値</t>
  </si>
  <si>
    <t>各月のクレーム件数</t>
  </si>
  <si>
    <t>クレーム件数</t>
  </si>
  <si>
    <t>受注数</t>
  </si>
  <si>
    <t>１月</t>
  </si>
  <si>
    <t>２月</t>
  </si>
  <si>
    <t>３月</t>
  </si>
  <si>
    <t>４月</t>
  </si>
  <si>
    <t>５月</t>
  </si>
  <si>
    <t>６月</t>
  </si>
  <si>
    <t>７月</t>
  </si>
  <si>
    <t>８月</t>
  </si>
  <si>
    <t>９月</t>
  </si>
  <si>
    <t>１０月</t>
  </si>
  <si>
    <t>１１月</t>
  </si>
  <si>
    <t>１２月</t>
  </si>
  <si>
    <t>クレーム</t>
  </si>
  <si>
    <t>https://life.mattoco.jp/post/2020010801.html</t>
  </si>
  <si>
    <t>最大値</t>
  </si>
  <si>
    <t>最小値</t>
  </si>
  <si>
    <t>範囲</t>
  </si>
  <si>
    <t>Excelの分析機能「基本統計量」</t>
  </si>
  <si>
    <t>基本統計量で求められるデータの種類</t>
  </si>
  <si>
    <t>①平均</t>
  </si>
  <si>
    <t>②標準誤差</t>
  </si>
  <si>
    <t>③中央値</t>
  </si>
  <si>
    <t>④最頻値</t>
  </si>
  <si>
    <t>⑤標準偏差</t>
  </si>
  <si>
    <t>⑥分散</t>
  </si>
  <si>
    <t>⑦尖度</t>
  </si>
  <si>
    <t>⑧歪度</t>
  </si>
  <si>
    <t>分析ツールアドイン</t>
  </si>
  <si>
    <t>⑨範囲</t>
  </si>
  <si>
    <t>⑩最小</t>
  </si>
  <si>
    <t>⑪最大</t>
  </si>
  <si>
    <t>⑫合計</t>
  </si>
  <si>
    <t>⑬標本数</t>
  </si>
  <si>
    <t>⑭最大値</t>
  </si>
  <si>
    <t>⑮最小値</t>
  </si>
  <si>
    <t>⑯信頼区間</t>
  </si>
  <si>
    <t>列1</t>
  </si>
  <si>
    <t>データ区間</t>
  </si>
  <si>
    <t>頻度</t>
  </si>
  <si>
    <t>平均</t>
  </si>
  <si>
    <t>標準誤差</t>
  </si>
  <si>
    <t>中央値 （メジアン）</t>
  </si>
  <si>
    <t>最頻値 （モード）</t>
  </si>
  <si>
    <t>尖度</t>
  </si>
  <si>
    <t>歪度</t>
  </si>
  <si>
    <t>最小</t>
  </si>
  <si>
    <t>次の級</t>
  </si>
  <si>
    <t>最大</t>
  </si>
  <si>
    <t>合計</t>
  </si>
  <si>
    <t>データの個数</t>
  </si>
  <si>
    <t>最大値(1)</t>
  </si>
  <si>
    <t>最小値(1)</t>
  </si>
  <si>
    <t>信頼度(95.0%)(95.0%)</t>
  </si>
  <si>
    <t>https://bellcurve.jp/statistics/course/17950.html</t>
  </si>
  <si>
    <r>
      <rPr>
        <b/>
        <sz val="11"/>
        <color theme="1"/>
        <rFont val="游ゴシック"/>
        <family val="3"/>
        <charset val="128"/>
      </rPr>
      <t>外れ値</t>
    </r>
    <r>
      <rPr>
        <sz val="11"/>
        <color theme="1"/>
        <rFont val="游ゴシック"/>
        <family val="3"/>
        <charset val="128"/>
      </rPr>
      <t>：想定される範囲から大きく外れた値</t>
    </r>
    <r>
      <rPr>
        <sz val="11"/>
        <color theme="1"/>
        <rFont val="游ゴシック"/>
        <family val="3"/>
        <charset val="128"/>
      </rPr>
      <t>。ヒストグラムなどで視覚化して分析する。</t>
    </r>
  </si>
  <si>
    <t>外れ値の原因：データの入力ミス、測定されたデータが間違っている、重大な異常が隠れているなど</t>
  </si>
  <si>
    <t>外れ値をどう扱うかが問題：除外するか、データの一部として採用するか</t>
  </si>
  <si>
    <t>散布図の作成</t>
  </si>
  <si>
    <t>X</t>
  </si>
  <si>
    <t>Y</t>
  </si>
  <si>
    <t>散布図の作成、近似曲線の作成</t>
  </si>
  <si>
    <t>データのばらつきの様子が把握できる。近似曲線からy軸の値が10以上</t>
  </si>
  <si>
    <t>離れた値を外れ値とすると右下の値は外れ値となる。</t>
  </si>
  <si>
    <t>折れ線グラフの値を検出する</t>
  </si>
  <si>
    <t>月間受注数</t>
  </si>
  <si>
    <t>最低基準</t>
  </si>
  <si>
    <t>最高基準</t>
  </si>
  <si>
    <r>
      <rPr>
        <b/>
        <sz val="11"/>
        <color theme="1"/>
        <rFont val="游ゴシック"/>
        <family val="3"/>
        <charset val="128"/>
      </rPr>
      <t>補助線(最低基準、最高基準)</t>
    </r>
    <r>
      <rPr>
        <sz val="11"/>
        <color theme="1"/>
        <rFont val="游ゴシック"/>
        <family val="3"/>
        <charset val="128"/>
      </rPr>
      <t>を追加する。視覚的な外れ値の検出が容易になる。</t>
    </r>
  </si>
  <si>
    <t>７月と１０月が範囲外であることが一目で確認できた。</t>
  </si>
  <si>
    <t>データ⇒度数分布表⇒ヒストグラム</t>
    <rPh sb="4" eb="6">
      <t>ドスウ</t>
    </rPh>
    <rPh sb="6" eb="8">
      <t>ブンプ</t>
    </rPh>
    <rPh sb="8" eb="9">
      <t>ヒョウ</t>
    </rPh>
    <phoneticPr fontId="9"/>
  </si>
  <si>
    <t>部署</t>
    <rPh sb="0" eb="2">
      <t>ブショ</t>
    </rPh>
    <phoneticPr fontId="9"/>
  </si>
  <si>
    <t>従業員数</t>
    <rPh sb="0" eb="4">
      <t>ジュウギョウインスウ</t>
    </rPh>
    <phoneticPr fontId="9"/>
  </si>
  <si>
    <t>総務部</t>
    <rPh sb="0" eb="3">
      <t>ソウムブ</t>
    </rPh>
    <phoneticPr fontId="9"/>
  </si>
  <si>
    <t>人事部</t>
    <rPh sb="0" eb="3">
      <t>ジンジブ</t>
    </rPh>
    <phoneticPr fontId="9"/>
  </si>
  <si>
    <t>法務部</t>
    <rPh sb="0" eb="3">
      <t>ホウムブ</t>
    </rPh>
    <phoneticPr fontId="9"/>
  </si>
  <si>
    <t>経理部</t>
    <rPh sb="0" eb="3">
      <t>ケイリブ</t>
    </rPh>
    <phoneticPr fontId="9"/>
  </si>
  <si>
    <t>財務部</t>
    <rPh sb="0" eb="3">
      <t>ザイムブ</t>
    </rPh>
    <phoneticPr fontId="9"/>
  </si>
  <si>
    <t>戦略部</t>
    <rPh sb="0" eb="3">
      <t>センリャクブ</t>
    </rPh>
    <phoneticPr fontId="9"/>
  </si>
  <si>
    <t>広報促進部</t>
    <rPh sb="0" eb="5">
      <t>コウホウソクシンブ</t>
    </rPh>
    <phoneticPr fontId="9"/>
  </si>
  <si>
    <t>販売促進部</t>
    <rPh sb="0" eb="5">
      <t>ハンバイソクシンブ</t>
    </rPh>
    <phoneticPr fontId="9"/>
  </si>
  <si>
    <t>広報部</t>
    <rPh sb="0" eb="3">
      <t>コウホウブ</t>
    </rPh>
    <phoneticPr fontId="9"/>
  </si>
  <si>
    <t>企画部</t>
    <rPh sb="0" eb="3">
      <t>キカクブ</t>
    </rPh>
    <phoneticPr fontId="9"/>
  </si>
  <si>
    <t>技術部</t>
    <rPh sb="0" eb="3">
      <t>ギジュツブ</t>
    </rPh>
    <phoneticPr fontId="9"/>
  </si>
  <si>
    <t>開発部</t>
    <rPh sb="0" eb="3">
      <t>カイハツブ</t>
    </rPh>
    <phoneticPr fontId="9"/>
  </si>
  <si>
    <t>製造部</t>
    <rPh sb="0" eb="3">
      <t>セイゾウブ</t>
    </rPh>
    <phoneticPr fontId="9"/>
  </si>
  <si>
    <t>研究開発部</t>
    <rPh sb="0" eb="5">
      <t>ケンキュウカイハツブ</t>
    </rPh>
    <phoneticPr fontId="9"/>
  </si>
  <si>
    <t>調達部</t>
    <rPh sb="0" eb="3">
      <t>チョウタツブ</t>
    </rPh>
    <phoneticPr fontId="9"/>
  </si>
  <si>
    <t>流通部</t>
    <rPh sb="0" eb="3">
      <t>リュウツウブ</t>
    </rPh>
    <phoneticPr fontId="9"/>
  </si>
  <si>
    <t>資材部</t>
    <rPh sb="0" eb="3">
      <t>シザイブ</t>
    </rPh>
    <phoneticPr fontId="9"/>
  </si>
  <si>
    <t>営業部</t>
    <rPh sb="0" eb="3">
      <t>エイギョウブ</t>
    </rPh>
    <phoneticPr fontId="9"/>
  </si>
  <si>
    <t>営業推進部</t>
    <rPh sb="0" eb="5">
      <t>エイギョウスイシンブ</t>
    </rPh>
    <phoneticPr fontId="9"/>
  </si>
  <si>
    <t>購買部</t>
    <rPh sb="0" eb="3">
      <t>コウバイブ</t>
    </rPh>
    <phoneticPr fontId="9"/>
  </si>
  <si>
    <t>合計</t>
    <rPh sb="0" eb="2">
      <t>ゴウケイ</t>
    </rPh>
    <phoneticPr fontId="9"/>
  </si>
  <si>
    <t>階級</t>
    <rPh sb="0" eb="2">
      <t>カイキュウ</t>
    </rPh>
    <phoneticPr fontId="9"/>
  </si>
  <si>
    <t>0～9</t>
    <phoneticPr fontId="9"/>
  </si>
  <si>
    <t>10～19</t>
    <phoneticPr fontId="9"/>
  </si>
  <si>
    <t>20～29</t>
    <phoneticPr fontId="9"/>
  </si>
  <si>
    <t>30～39</t>
    <phoneticPr fontId="9"/>
  </si>
  <si>
    <t>40～49</t>
    <phoneticPr fontId="9"/>
  </si>
  <si>
    <t>50～59</t>
    <phoneticPr fontId="9"/>
  </si>
  <si>
    <t>60～69</t>
    <phoneticPr fontId="9"/>
  </si>
  <si>
    <t>70～79</t>
    <phoneticPr fontId="9"/>
  </si>
  <si>
    <t>度数</t>
    <rPh sb="0" eb="2">
      <t>ドスウ</t>
    </rPh>
    <phoneticPr fontId="9"/>
  </si>
  <si>
    <t>相対度数</t>
    <rPh sb="0" eb="2">
      <t>ソウタイ</t>
    </rPh>
    <rPh sb="2" eb="4">
      <t>ドスウ</t>
    </rPh>
    <phoneticPr fontId="9"/>
  </si>
  <si>
    <t>累積度数</t>
    <rPh sb="0" eb="4">
      <t>ルイセキドスウ</t>
    </rPh>
    <phoneticPr fontId="9"/>
  </si>
  <si>
    <t>累積相対度数</t>
    <rPh sb="0" eb="2">
      <t>ルイセキ</t>
    </rPh>
    <rPh sb="2" eb="4">
      <t>ソウタイ</t>
    </rPh>
    <rPh sb="4" eb="6">
      <t>ドスウ</t>
    </rPh>
    <phoneticPr fontId="9"/>
  </si>
  <si>
    <t>度数分布表からヒストグラムを作成することにより、データの分布やばらつきが</t>
    <rPh sb="0" eb="5">
      <t>ドスウブンプヒョウ</t>
    </rPh>
    <rPh sb="14" eb="16">
      <t>サクセイ</t>
    </rPh>
    <rPh sb="28" eb="30">
      <t>ブンプ</t>
    </rPh>
    <phoneticPr fontId="9"/>
  </si>
  <si>
    <t>一目で把握できる。</t>
    <rPh sb="0" eb="2">
      <t>ヒトメ</t>
    </rPh>
    <rPh sb="3" eb="5">
      <t>ハアク</t>
    </rPh>
    <phoneticPr fontId="9"/>
  </si>
  <si>
    <t>標準化</t>
    <rPh sb="0" eb="3">
      <t>ヒョウジュンカ</t>
    </rPh>
    <phoneticPr fontId="9"/>
  </si>
  <si>
    <t>さまざまなデータを統計学的に見やすくする方法。</t>
    <rPh sb="9" eb="12">
      <t>トウケイガク</t>
    </rPh>
    <rPh sb="12" eb="13">
      <t>テキ</t>
    </rPh>
    <rPh sb="14" eb="15">
      <t>ミ</t>
    </rPh>
    <rPh sb="20" eb="22">
      <t>ホウホウ</t>
    </rPh>
    <phoneticPr fontId="9"/>
  </si>
  <si>
    <t>計算には売上などのデータと平均、標準偏差を使用する。</t>
    <rPh sb="0" eb="2">
      <t>ケイサン</t>
    </rPh>
    <rPh sb="4" eb="6">
      <t>ウリアゲ</t>
    </rPh>
    <rPh sb="13" eb="15">
      <t>ヘイキン</t>
    </rPh>
    <rPh sb="16" eb="20">
      <t>ヒョウジュンヘンサ</t>
    </rPh>
    <rPh sb="21" eb="23">
      <t>シヨウ</t>
    </rPh>
    <phoneticPr fontId="9"/>
  </si>
  <si>
    <t>このような変換を行うことで、多くのデータをより見やすくなり、統計的な計算・比較がしやすくなる。</t>
    <rPh sb="5" eb="7">
      <t>ヘンカン</t>
    </rPh>
    <rPh sb="8" eb="9">
      <t>オコナ</t>
    </rPh>
    <rPh sb="14" eb="15">
      <t>オオ</t>
    </rPh>
    <rPh sb="23" eb="24">
      <t>ミ</t>
    </rPh>
    <rPh sb="30" eb="33">
      <t>トウケイテキ</t>
    </rPh>
    <rPh sb="34" eb="36">
      <t>ケイサン</t>
    </rPh>
    <rPh sb="37" eb="39">
      <t>ヒカク</t>
    </rPh>
    <phoneticPr fontId="9"/>
  </si>
  <si>
    <t>支店１</t>
    <rPh sb="0" eb="2">
      <t>シテン</t>
    </rPh>
    <phoneticPr fontId="9"/>
  </si>
  <si>
    <t>支店２</t>
    <rPh sb="0" eb="2">
      <t>シテン</t>
    </rPh>
    <phoneticPr fontId="9"/>
  </si>
  <si>
    <t>支店３</t>
    <rPh sb="0" eb="2">
      <t>シテン</t>
    </rPh>
    <phoneticPr fontId="9"/>
  </si>
  <si>
    <t>支店４</t>
    <rPh sb="0" eb="2">
      <t>シテン</t>
    </rPh>
    <phoneticPr fontId="9"/>
  </si>
  <si>
    <t>支店５</t>
    <rPh sb="0" eb="2">
      <t>シテン</t>
    </rPh>
    <phoneticPr fontId="9"/>
  </si>
  <si>
    <t>支店/商品</t>
    <rPh sb="0" eb="2">
      <t>シテン</t>
    </rPh>
    <rPh sb="3" eb="5">
      <t>ショウヒン</t>
    </rPh>
    <phoneticPr fontId="9"/>
  </si>
  <si>
    <t>商品A</t>
    <rPh sb="0" eb="2">
      <t>ショウヒン</t>
    </rPh>
    <phoneticPr fontId="9"/>
  </si>
  <si>
    <t>商品B</t>
    <rPh sb="0" eb="2">
      <t>ショウヒン</t>
    </rPh>
    <phoneticPr fontId="9"/>
  </si>
  <si>
    <t>商品C</t>
    <rPh sb="0" eb="2">
      <t>ショウヒン</t>
    </rPh>
    <phoneticPr fontId="9"/>
  </si>
  <si>
    <t>平均</t>
    <rPh sb="0" eb="2">
      <t>ヘイキン</t>
    </rPh>
    <phoneticPr fontId="9"/>
  </si>
  <si>
    <t>標準偏差</t>
    <rPh sb="0" eb="4">
      <t>ヒョウジュンヘンサ</t>
    </rPh>
    <phoneticPr fontId="9"/>
  </si>
  <si>
    <t>商品売上データ</t>
    <rPh sb="0" eb="4">
      <t>ショウヒンウリアゲ</t>
    </rPh>
    <phoneticPr fontId="9"/>
  </si>
  <si>
    <r>
      <rPr>
        <b/>
        <sz val="11"/>
        <color theme="1"/>
        <rFont val="ＭＳ ゴシック"/>
        <family val="3"/>
        <charset val="128"/>
      </rPr>
      <t>商品売上データ</t>
    </r>
    <r>
      <rPr>
        <b/>
        <sz val="11"/>
        <color theme="1"/>
        <rFont val="Calibri"/>
        <family val="2"/>
      </rPr>
      <t>(</t>
    </r>
    <r>
      <rPr>
        <b/>
        <sz val="11"/>
        <color theme="1"/>
        <rFont val="Yu Gothic"/>
        <family val="2"/>
        <charset val="128"/>
      </rPr>
      <t>標準化後</t>
    </r>
    <r>
      <rPr>
        <b/>
        <sz val="11"/>
        <color theme="1"/>
        <rFont val="Calibri"/>
        <family val="2"/>
      </rPr>
      <t>)</t>
    </r>
    <rPh sb="0" eb="4">
      <t>ショウヒンウリアゲ</t>
    </rPh>
    <rPh sb="8" eb="11">
      <t>ヒョウジュンカ</t>
    </rPh>
    <rPh sb="11" eb="12">
      <t>ゴ</t>
    </rPh>
    <phoneticPr fontId="9"/>
  </si>
  <si>
    <t>参考サイト）https://bellcurve.jp/statistics/course/19647.html</t>
    <rPh sb="0" eb="2">
      <t>サンコウ</t>
    </rPh>
    <phoneticPr fontId="9"/>
  </si>
  <si>
    <r>
      <rPr>
        <sz val="11"/>
        <color theme="1"/>
        <rFont val="游ゴシック"/>
        <family val="3"/>
        <charset val="128"/>
      </rPr>
      <t>偏差値</t>
    </r>
    <r>
      <rPr>
        <sz val="11"/>
        <color theme="1"/>
        <rFont val="Calibri"/>
        <family val="2"/>
        <scheme val="minor"/>
      </rPr>
      <t xml:space="preserve">
</t>
    </r>
    <r>
      <rPr>
        <sz val="11"/>
        <color theme="1"/>
        <rFont val="游ゴシック"/>
        <family val="3"/>
        <charset val="128"/>
      </rPr>
      <t>偏差値（</t>
    </r>
    <r>
      <rPr>
        <sz val="11"/>
        <color theme="1"/>
        <rFont val="Calibri"/>
        <family val="2"/>
        <scheme val="minor"/>
      </rPr>
      <t>Deviation Value</t>
    </r>
    <r>
      <rPr>
        <sz val="11"/>
        <color theme="1"/>
        <rFont val="游ゴシック"/>
        <family val="3"/>
        <charset val="128"/>
      </rPr>
      <t>）とは、次に解説する標準得点を変換してより比較をしやすくした値のことです。</t>
    </r>
    <r>
      <rPr>
        <sz val="11"/>
        <color theme="1"/>
        <rFont val="Calibri"/>
        <family val="2"/>
        <scheme val="minor"/>
      </rPr>
      <t xml:space="preserve">
</t>
    </r>
    <r>
      <rPr>
        <sz val="11"/>
        <color theme="1"/>
        <rFont val="游ゴシック"/>
        <family val="3"/>
        <charset val="128"/>
      </rPr>
      <t>標準得点を用いて偏差値を表すと下の式のようになります。</t>
    </r>
    <r>
      <rPr>
        <sz val="11"/>
        <color theme="1"/>
        <rFont val="Calibri"/>
        <family val="2"/>
        <scheme val="minor"/>
      </rPr>
      <t xml:space="preserve">
</t>
    </r>
    <r>
      <rPr>
        <sz val="11"/>
        <color theme="1"/>
        <rFont val="游ゴシック"/>
        <family val="3"/>
        <charset val="128"/>
      </rPr>
      <t>偏差値</t>
    </r>
    <r>
      <rPr>
        <sz val="11"/>
        <color theme="1"/>
        <rFont val="Calibri"/>
        <family val="2"/>
        <scheme val="minor"/>
      </rPr>
      <t>=</t>
    </r>
    <r>
      <rPr>
        <sz val="11"/>
        <color theme="1"/>
        <rFont val="游ゴシック"/>
        <family val="3"/>
        <charset val="128"/>
      </rPr>
      <t>標準得点×</t>
    </r>
    <r>
      <rPr>
        <sz val="11"/>
        <color theme="1"/>
        <rFont val="Calibri"/>
        <family val="2"/>
        <scheme val="minor"/>
      </rPr>
      <t>10+50</t>
    </r>
    <r>
      <rPr>
        <sz val="11"/>
        <color theme="1"/>
        <rFont val="Calibri"/>
        <family val="3"/>
        <charset val="128"/>
        <scheme val="minor"/>
      </rPr>
      <t xml:space="preserve">
</t>
    </r>
    <r>
      <rPr>
        <sz val="11"/>
        <color theme="1"/>
        <rFont val="游ゴシック"/>
        <family val="3"/>
        <charset val="128"/>
      </rPr>
      <t>標準得点</t>
    </r>
    <r>
      <rPr>
        <sz val="11"/>
        <color theme="1"/>
        <rFont val="Calibri"/>
        <family val="3"/>
        <charset val="128"/>
        <scheme val="minor"/>
      </rPr>
      <t>=</t>
    </r>
    <r>
      <rPr>
        <sz val="11"/>
        <color theme="1"/>
        <rFont val="游ゴシック"/>
        <family val="3"/>
        <charset val="128"/>
      </rPr>
      <t>（個人得点</t>
    </r>
    <r>
      <rPr>
        <sz val="11"/>
        <color theme="1"/>
        <rFont val="Calibri"/>
        <family val="3"/>
        <charset val="128"/>
        <scheme val="minor"/>
      </rPr>
      <t>-</t>
    </r>
    <r>
      <rPr>
        <sz val="11"/>
        <color theme="1"/>
        <rFont val="游ゴシック"/>
        <family val="3"/>
        <charset val="128"/>
      </rPr>
      <t>平均値）÷</t>
    </r>
    <r>
      <rPr>
        <sz val="11"/>
        <color theme="1"/>
        <rFont val="Calibri"/>
        <family val="3"/>
        <charset val="128"/>
        <scheme val="minor"/>
      </rPr>
      <t>SD</t>
    </r>
    <r>
      <rPr>
        <sz val="11"/>
        <color theme="1"/>
        <rFont val="游ゴシック"/>
        <family val="3"/>
        <charset val="128"/>
      </rPr>
      <t>（標準偏差）</t>
    </r>
    <phoneticPr fontId="9"/>
  </si>
  <si>
    <t>標準化によって平均値は０，標準偏差は１になる。</t>
    <rPh sb="0" eb="3">
      <t>ヒョウジュンカ</t>
    </rPh>
    <rPh sb="7" eb="10">
      <t>ヘイキンチ</t>
    </rPh>
    <rPh sb="13" eb="17">
      <t>ヒョウジュンヘンサ</t>
    </rPh>
    <phoneticPr fontId="9"/>
  </si>
  <si>
    <r>
      <rPr>
        <b/>
        <sz val="11"/>
        <color theme="1"/>
        <rFont val="Yu Gothic"/>
        <family val="2"/>
        <charset val="128"/>
      </rPr>
      <t>平均計算の分子＝</t>
    </r>
    <r>
      <rPr>
        <b/>
        <sz val="11"/>
        <color theme="1"/>
        <rFont val="Calibri"/>
        <family val="2"/>
        <scheme val="minor"/>
      </rPr>
      <t>(x1+x2+</t>
    </r>
    <r>
      <rPr>
        <b/>
        <sz val="11"/>
        <color theme="1"/>
        <rFont val="ＭＳ ゴシック"/>
        <family val="3"/>
        <charset val="128"/>
      </rPr>
      <t>・・・</t>
    </r>
    <r>
      <rPr>
        <b/>
        <sz val="11"/>
        <color theme="1"/>
        <rFont val="Calibri"/>
        <family val="2"/>
        <scheme val="minor"/>
      </rPr>
      <t>+xn) - n*x</t>
    </r>
    <r>
      <rPr>
        <b/>
        <sz val="11"/>
        <color theme="1"/>
        <rFont val="ＭＳ ゴシック"/>
        <family val="3"/>
        <charset val="128"/>
      </rPr>
      <t>の平均　</t>
    </r>
    <r>
      <rPr>
        <b/>
        <sz val="11"/>
        <color theme="1"/>
        <rFont val="Calibri"/>
        <family val="2"/>
        <scheme val="minor"/>
      </rPr>
      <t>= 0</t>
    </r>
    <rPh sb="0" eb="2">
      <t>ヘイキン</t>
    </rPh>
    <rPh sb="2" eb="4">
      <t>ケイサン</t>
    </rPh>
    <rPh sb="5" eb="7">
      <t>ブンシ</t>
    </rPh>
    <rPh sb="29" eb="31">
      <t>ヘイキン</t>
    </rPh>
    <phoneticPr fontId="9"/>
  </si>
  <si>
    <t>分散計算＝Σ(xi - xave)^2/s^2/n=Σ(xi - xave)^2/n * 1/s^2  = s^2/s^2 = 1</t>
    <rPh sb="0" eb="2">
      <t>ブンサン</t>
    </rPh>
    <rPh sb="2" eb="4">
      <t>ケイサン</t>
    </rPh>
    <phoneticPr fontId="9"/>
  </si>
  <si>
    <t>https://www.stat.go.jp/naruhodo/10_tokucho/chirabari.html</t>
    <phoneticPr fontId="9"/>
  </si>
  <si>
    <r>
      <t>販売中止候補商品(</t>
    </r>
    <r>
      <rPr>
        <b/>
        <sz val="11"/>
        <color theme="1"/>
        <rFont val="Yu Gothic"/>
        <charset val="128"/>
      </rPr>
      <t>支店別</t>
    </r>
    <r>
      <rPr>
        <b/>
        <sz val="11"/>
        <color theme="1"/>
        <rFont val="Calibri"/>
        <family val="2"/>
        <scheme val="minor"/>
      </rPr>
      <t>)</t>
    </r>
    <rPh sb="0" eb="2">
      <t>ハンバイ</t>
    </rPh>
    <rPh sb="2" eb="4">
      <t>チュウシ</t>
    </rPh>
    <rPh sb="4" eb="8">
      <t>コウホショウヒン</t>
    </rPh>
    <rPh sb="9" eb="12">
      <t>シテンベツ</t>
    </rPh>
    <phoneticPr fontId="9"/>
  </si>
  <si>
    <t>支店</t>
    <rPh sb="0" eb="2">
      <t>シテン</t>
    </rPh>
    <phoneticPr fontId="9"/>
  </si>
  <si>
    <t>販売中止候補商品</t>
    <rPh sb="0" eb="2">
      <t>ハンバイ</t>
    </rPh>
    <rPh sb="2" eb="8">
      <t>チュウシコウホショウヒン</t>
    </rPh>
    <phoneticPr fontId="9"/>
  </si>
  <si>
    <t>商品C(-0.23)</t>
    <rPh sb="0" eb="2">
      <t>ショウヒン</t>
    </rPh>
    <phoneticPr fontId="9"/>
  </si>
  <si>
    <t>商品A(-0.85)</t>
    <rPh sb="0" eb="2">
      <t>ショウヒン</t>
    </rPh>
    <phoneticPr fontId="9"/>
  </si>
  <si>
    <t>商品B(-0.85)</t>
    <rPh sb="0" eb="2">
      <t>ショウヒン</t>
    </rPh>
    <phoneticPr fontId="9"/>
  </si>
  <si>
    <t>商品A(-1.24)</t>
    <rPh sb="0" eb="2">
      <t>ショウヒン</t>
    </rPh>
    <phoneticPr fontId="9"/>
  </si>
  <si>
    <t>商品C(-1.38)</t>
    <rPh sb="0" eb="2">
      <t>ショウヒン</t>
    </rPh>
    <phoneticPr fontId="9"/>
  </si>
  <si>
    <t>プラスのものは平均を上回っている。</t>
    <rPh sb="7" eb="9">
      <t>ヘイキン</t>
    </rPh>
    <rPh sb="10" eb="12">
      <t>ウワマワ</t>
    </rPh>
    <phoneticPr fontId="9"/>
  </si>
  <si>
    <t>マイナスのものは平均を下回っている。</t>
    <rPh sb="8" eb="10">
      <t>ヘイキン</t>
    </rPh>
    <rPh sb="11" eb="13">
      <t>シタマワ</t>
    </rPh>
    <phoneticPr fontId="9"/>
  </si>
  <si>
    <t>これにより、異なる項目のデータであってもその大小を比較できるようになります。</t>
    <phoneticPr fontId="9"/>
  </si>
  <si>
    <r>
      <rPr>
        <sz val="11"/>
        <color theme="1"/>
        <rFont val="ＭＳ Ｐゴシック"/>
        <family val="3"/>
        <charset val="128"/>
      </rPr>
      <t>データを標準化すると、標準化したデータの平均は</t>
    </r>
    <r>
      <rPr>
        <sz val="11"/>
        <color theme="1"/>
        <rFont val="Calibri"/>
        <family val="2"/>
        <scheme val="minor"/>
      </rPr>
      <t>0</t>
    </r>
    <r>
      <rPr>
        <sz val="11"/>
        <color theme="1"/>
        <rFont val="ＭＳ Ｐゴシック"/>
        <family val="3"/>
        <charset val="128"/>
      </rPr>
      <t>に、分散（標準偏差も）は</t>
    </r>
    <r>
      <rPr>
        <sz val="11"/>
        <color theme="1"/>
        <rFont val="Calibri"/>
        <family val="2"/>
        <scheme val="minor"/>
      </rPr>
      <t>1</t>
    </r>
    <r>
      <rPr>
        <sz val="11"/>
        <color theme="1"/>
        <rFont val="ＭＳ Ｐゴシック"/>
        <family val="3"/>
        <charset val="128"/>
      </rPr>
      <t>になります。</t>
    </r>
    <phoneticPr fontId="9"/>
  </si>
  <si>
    <t>すなわち、大きければ大きいほど成績が良いことを表します。</t>
    <phoneticPr fontId="9"/>
  </si>
  <si>
    <t>異なるデータを同じ平均、同じ標準偏差にすることで平均が同じで散らばり具合も</t>
    <rPh sb="0" eb="1">
      <t>コト</t>
    </rPh>
    <rPh sb="7" eb="8">
      <t>オナ</t>
    </rPh>
    <rPh sb="9" eb="11">
      <t>ヘイキン</t>
    </rPh>
    <rPh sb="12" eb="13">
      <t>オナ</t>
    </rPh>
    <rPh sb="14" eb="18">
      <t>ヒョウジュンヘンサ</t>
    </rPh>
    <rPh sb="24" eb="26">
      <t>ヘイキン</t>
    </rPh>
    <rPh sb="27" eb="28">
      <t>オナ</t>
    </rPh>
    <rPh sb="30" eb="31">
      <t>チ</t>
    </rPh>
    <rPh sb="34" eb="36">
      <t>グアイ</t>
    </rPh>
    <phoneticPr fontId="9"/>
  </si>
  <si>
    <t>同じになるよう変換して比較可能とする。</t>
    <rPh sb="0" eb="1">
      <t>オナ</t>
    </rPh>
    <rPh sb="7" eb="9">
      <t>ヘンカン</t>
    </rPh>
    <rPh sb="11" eb="13">
      <t>ヒカク</t>
    </rPh>
    <rPh sb="13" eb="15">
      <t>カノウ</t>
    </rPh>
    <phoneticPr fontId="9"/>
  </si>
  <si>
    <t>商品売り上げデータ(標準化前)</t>
    <rPh sb="0" eb="2">
      <t>ショウヒン</t>
    </rPh>
    <rPh sb="2" eb="3">
      <t>ウ</t>
    </rPh>
    <rPh sb="4" eb="5">
      <t>ア</t>
    </rPh>
    <rPh sb="10" eb="13">
      <t>ヒョウジュンカ</t>
    </rPh>
    <rPh sb="13" eb="14">
      <t>マエ</t>
    </rPh>
    <phoneticPr fontId="9"/>
  </si>
  <si>
    <t>売上高(万円)
商品A</t>
    <rPh sb="0" eb="3">
      <t>ウリアゲダカ</t>
    </rPh>
    <rPh sb="4" eb="6">
      <t>マンエン</t>
    </rPh>
    <rPh sb="8" eb="10">
      <t>ショウヒン</t>
    </rPh>
    <phoneticPr fontId="9"/>
  </si>
  <si>
    <t>売上高(億円)
商品B</t>
    <rPh sb="0" eb="3">
      <t>ウリアゲダカ</t>
    </rPh>
    <rPh sb="4" eb="5">
      <t>オク</t>
    </rPh>
    <rPh sb="5" eb="6">
      <t>エン</t>
    </rPh>
    <rPh sb="8" eb="10">
      <t>ショウヒン</t>
    </rPh>
    <phoneticPr fontId="9"/>
  </si>
  <si>
    <t>売上高(百万円)
商品C</t>
    <rPh sb="0" eb="3">
      <t>ウリアゲダカ</t>
    </rPh>
    <rPh sb="4" eb="5">
      <t>ヒャク</t>
    </rPh>
    <rPh sb="5" eb="7">
      <t>マンエン</t>
    </rPh>
    <rPh sb="9" eb="11">
      <t>ショウヒン</t>
    </rPh>
    <phoneticPr fontId="9"/>
  </si>
  <si>
    <t>商品売り上げデータ(標準化後)</t>
    <rPh sb="0" eb="2">
      <t>ショウヒン</t>
    </rPh>
    <rPh sb="2" eb="3">
      <t>ウ</t>
    </rPh>
    <rPh sb="4" eb="5">
      <t>ア</t>
    </rPh>
    <rPh sb="10" eb="13">
      <t>ヒョウジュンカ</t>
    </rPh>
    <rPh sb="13" eb="14">
      <t>ゴ</t>
    </rPh>
    <phoneticPr fontId="9"/>
  </si>
  <si>
    <t>操作問題２</t>
    <rPh sb="0" eb="4">
      <t>ソウサモンダイ</t>
    </rPh>
    <phoneticPr fontId="9"/>
  </si>
  <si>
    <t>支店A</t>
    <rPh sb="0" eb="2">
      <t>シテン</t>
    </rPh>
    <phoneticPr fontId="9"/>
  </si>
  <si>
    <t>薬局B</t>
    <rPh sb="0" eb="2">
      <t>ヤッキョク</t>
    </rPh>
    <phoneticPr fontId="9"/>
  </si>
  <si>
    <t>薬局C</t>
    <rPh sb="0" eb="2">
      <t>ヤッキョク</t>
    </rPh>
    <phoneticPr fontId="9"/>
  </si>
  <si>
    <t>支店名</t>
    <rPh sb="0" eb="3">
      <t>シテンメイ</t>
    </rPh>
    <phoneticPr fontId="9"/>
  </si>
  <si>
    <t>洗剤</t>
    <rPh sb="0" eb="2">
      <t>センザイ</t>
    </rPh>
    <phoneticPr fontId="9"/>
  </si>
  <si>
    <t>胃腸薬</t>
    <rPh sb="0" eb="3">
      <t>イチョウヤク</t>
    </rPh>
    <phoneticPr fontId="9"/>
  </si>
  <si>
    <t>化粧品</t>
    <rPh sb="0" eb="3">
      <t>ケショウヒン</t>
    </rPh>
    <phoneticPr fontId="9"/>
  </si>
  <si>
    <t>風邪薬</t>
    <rPh sb="0" eb="3">
      <t>カゼグスリ</t>
    </rPh>
    <phoneticPr fontId="9"/>
  </si>
  <si>
    <t>移動平均</t>
    <rPh sb="0" eb="4">
      <t>イドウヘイキン</t>
    </rPh>
    <phoneticPr fontId="9"/>
  </si>
  <si>
    <t>次の２つの変動要素の影響を除いた推移を探り、近い将来の予測に役立てようとするための手法</t>
    <rPh sb="0" eb="1">
      <t>ツギ</t>
    </rPh>
    <rPh sb="5" eb="9">
      <t>ヘンドウヨウソ</t>
    </rPh>
    <rPh sb="10" eb="12">
      <t>エイキョウ</t>
    </rPh>
    <rPh sb="13" eb="14">
      <t>ノゾ</t>
    </rPh>
    <rPh sb="16" eb="18">
      <t>スイイ</t>
    </rPh>
    <rPh sb="19" eb="20">
      <t>サグ</t>
    </rPh>
    <rPh sb="22" eb="23">
      <t>チカ</t>
    </rPh>
    <rPh sb="24" eb="26">
      <t>ショウライ</t>
    </rPh>
    <rPh sb="27" eb="29">
      <t>ヨソク</t>
    </rPh>
    <rPh sb="30" eb="32">
      <t>ヤクダ</t>
    </rPh>
    <rPh sb="41" eb="43">
      <t>シュホウ</t>
    </rPh>
    <phoneticPr fontId="9"/>
  </si>
  <si>
    <r>
      <rPr>
        <sz val="11"/>
        <color theme="1"/>
        <rFont val="ＭＳ ゴシック"/>
        <family val="3"/>
        <charset val="128"/>
      </rPr>
      <t>平日の来客数と休日の来客数は違うものの、</t>
    </r>
    <r>
      <rPr>
        <sz val="11"/>
        <color theme="1"/>
        <rFont val="Calibri"/>
        <family val="2"/>
        <scheme val="minor"/>
      </rPr>
      <t>1</t>
    </r>
    <r>
      <rPr>
        <sz val="11"/>
        <color theme="1"/>
        <rFont val="ＭＳ ゴシック"/>
        <family val="3"/>
        <charset val="128"/>
      </rPr>
      <t>週間という</t>
    </r>
    <r>
      <rPr>
        <sz val="11"/>
        <color theme="1"/>
        <rFont val="Yu Gothic"/>
        <family val="2"/>
        <charset val="128"/>
      </rPr>
      <t>一定の周期で繰り返される規則的な変動要因。</t>
    </r>
    <rPh sb="0" eb="2">
      <t>ヘイジツ</t>
    </rPh>
    <rPh sb="3" eb="6">
      <t>ライキャクスウ</t>
    </rPh>
    <rPh sb="7" eb="9">
      <t>キュウジツ</t>
    </rPh>
    <rPh sb="10" eb="13">
      <t>ライキャクスウ</t>
    </rPh>
    <rPh sb="14" eb="15">
      <t>チガ</t>
    </rPh>
    <rPh sb="21" eb="23">
      <t>シュウカン</t>
    </rPh>
    <rPh sb="26" eb="28">
      <t>イッテイ</t>
    </rPh>
    <rPh sb="29" eb="31">
      <t>シュウキ</t>
    </rPh>
    <rPh sb="32" eb="33">
      <t>ク</t>
    </rPh>
    <rPh sb="34" eb="35">
      <t>カエ</t>
    </rPh>
    <rPh sb="38" eb="41">
      <t>キソクテキ</t>
    </rPh>
    <rPh sb="42" eb="44">
      <t>ヘンドウ</t>
    </rPh>
    <rPh sb="44" eb="46">
      <t>ヨウイン</t>
    </rPh>
    <phoneticPr fontId="9"/>
  </si>
  <si>
    <r>
      <t>①規則的な変動要因(</t>
    </r>
    <r>
      <rPr>
        <b/>
        <sz val="11"/>
        <color rgb="FFFF0000"/>
        <rFont val="ＭＳ Ｐゴシック"/>
        <family val="3"/>
        <charset val="128"/>
      </rPr>
      <t>季節変動</t>
    </r>
    <r>
      <rPr>
        <b/>
        <sz val="11"/>
        <color theme="1"/>
        <rFont val="ＭＳ Ｐゴシック"/>
        <family val="3"/>
        <charset val="128"/>
      </rPr>
      <t>)</t>
    </r>
    <rPh sb="1" eb="4">
      <t>キソクテキ</t>
    </rPh>
    <rPh sb="5" eb="7">
      <t>ヘンドウ</t>
    </rPh>
    <rPh sb="7" eb="9">
      <t>ヨウイン</t>
    </rPh>
    <rPh sb="10" eb="12">
      <t>キセツ</t>
    </rPh>
    <rPh sb="12" eb="14">
      <t>ヘンドウ</t>
    </rPh>
    <phoneticPr fontId="9"/>
  </si>
  <si>
    <r>
      <t>②不規則な変動要因(</t>
    </r>
    <r>
      <rPr>
        <b/>
        <sz val="11"/>
        <color rgb="FFFF0000"/>
        <rFont val="ＭＳ Ｐゴシック"/>
        <family val="3"/>
        <charset val="128"/>
      </rPr>
      <t>無作為変動</t>
    </r>
    <r>
      <rPr>
        <b/>
        <sz val="11"/>
        <color theme="1"/>
        <rFont val="ＭＳ Ｐゴシック"/>
        <family val="3"/>
        <charset val="128"/>
      </rPr>
      <t>)</t>
    </r>
    <rPh sb="1" eb="4">
      <t>フキソク</t>
    </rPh>
    <rPh sb="5" eb="7">
      <t>ヘンドウ</t>
    </rPh>
    <rPh sb="7" eb="9">
      <t>ヨウイン</t>
    </rPh>
    <rPh sb="10" eb="15">
      <t>ムサクイヘンドウ</t>
    </rPh>
    <phoneticPr fontId="9"/>
  </si>
  <si>
    <t>例年に比べ、雨量が極端に少ないことの影響を受けた作物の収穫量のように、気温や天候などの影響を受ける不規則な変動要因。</t>
    <rPh sb="0" eb="2">
      <t>レイネン</t>
    </rPh>
    <rPh sb="3" eb="4">
      <t>クラ</t>
    </rPh>
    <rPh sb="6" eb="8">
      <t>ウリョウ</t>
    </rPh>
    <rPh sb="9" eb="11">
      <t>キョクタン</t>
    </rPh>
    <rPh sb="12" eb="13">
      <t>スク</t>
    </rPh>
    <rPh sb="18" eb="20">
      <t>エイキョウ</t>
    </rPh>
    <rPh sb="21" eb="22">
      <t>ウ</t>
    </rPh>
    <rPh sb="24" eb="26">
      <t>サクモツ</t>
    </rPh>
    <rPh sb="27" eb="30">
      <t>シュウカクリョウ</t>
    </rPh>
    <rPh sb="35" eb="37">
      <t>キオン</t>
    </rPh>
    <rPh sb="38" eb="40">
      <t>テンコウ</t>
    </rPh>
    <rPh sb="43" eb="45">
      <t>エイキョウ</t>
    </rPh>
    <rPh sb="46" eb="47">
      <t>ウ</t>
    </rPh>
    <rPh sb="49" eb="52">
      <t>フキソク</t>
    </rPh>
    <rPh sb="53" eb="55">
      <t>ヘンドウ</t>
    </rPh>
    <rPh sb="55" eb="57">
      <t>ヨウイン</t>
    </rPh>
    <phoneticPr fontId="9"/>
  </si>
  <si>
    <t>売上を計測する場合、数字だけを追っても意味がなく、季節や天候によって浮き沈みする売上を、本当に成長しているのか、</t>
    <rPh sb="0" eb="2">
      <t>ウリアゲ</t>
    </rPh>
    <rPh sb="3" eb="5">
      <t>ケイソク</t>
    </rPh>
    <rPh sb="7" eb="9">
      <t>バアイ</t>
    </rPh>
    <rPh sb="10" eb="12">
      <t>スウジ</t>
    </rPh>
    <rPh sb="15" eb="16">
      <t>オ</t>
    </rPh>
    <rPh sb="19" eb="21">
      <t>イミ</t>
    </rPh>
    <rPh sb="25" eb="27">
      <t>キセツ</t>
    </rPh>
    <rPh sb="28" eb="30">
      <t>テンコウ</t>
    </rPh>
    <rPh sb="34" eb="35">
      <t>ウ</t>
    </rPh>
    <rPh sb="36" eb="37">
      <t>シズ</t>
    </rPh>
    <rPh sb="40" eb="42">
      <t>ウリアゲ</t>
    </rPh>
    <rPh sb="44" eb="46">
      <t>ホントウ</t>
    </rPh>
    <rPh sb="47" eb="49">
      <t>セイチョウ</t>
    </rPh>
    <phoneticPr fontId="9"/>
  </si>
  <si>
    <t>単に規則的な変動による短期的な成長なのかを知ることは重要。</t>
    <rPh sb="0" eb="1">
      <t>タン</t>
    </rPh>
    <rPh sb="2" eb="5">
      <t>キソクテキ</t>
    </rPh>
    <rPh sb="6" eb="8">
      <t>ヘンドウ</t>
    </rPh>
    <rPh sb="11" eb="14">
      <t>タンキテキ</t>
    </rPh>
    <rPh sb="15" eb="17">
      <t>セイチョウ</t>
    </rPh>
    <rPh sb="21" eb="22">
      <t>シ</t>
    </rPh>
    <rPh sb="26" eb="28">
      <t>ジュウヨウ</t>
    </rPh>
    <phoneticPr fontId="9"/>
  </si>
  <si>
    <t>経済産業省のオープンデータ</t>
    <rPh sb="0" eb="5">
      <t>ケイザイサンギョウショウ</t>
    </rPh>
    <phoneticPr fontId="9"/>
  </si>
  <si>
    <t>https://www.meti.go.jp/statistics/tyo/tokusabido/result/result_1.html</t>
  </si>
  <si>
    <t>2007年</t>
    <rPh sb="4" eb="5">
      <t>ネン</t>
    </rPh>
    <phoneticPr fontId="9"/>
  </si>
  <si>
    <t>2008年</t>
    <rPh sb="4" eb="5">
      <t>ネン</t>
    </rPh>
    <phoneticPr fontId="9"/>
  </si>
  <si>
    <t>2009年</t>
    <rPh sb="4" eb="5">
      <t>ネン</t>
    </rPh>
    <phoneticPr fontId="9"/>
  </si>
  <si>
    <t>2010年</t>
    <rPh sb="4" eb="5">
      <t>ネン</t>
    </rPh>
    <phoneticPr fontId="9"/>
  </si>
  <si>
    <t>2011年</t>
    <rPh sb="4" eb="5">
      <t>ネン</t>
    </rPh>
    <phoneticPr fontId="9"/>
  </si>
  <si>
    <t>2012年</t>
    <rPh sb="4" eb="5">
      <t>ネン</t>
    </rPh>
    <phoneticPr fontId="9"/>
  </si>
  <si>
    <t>2013年</t>
    <rPh sb="4" eb="5">
      <t>ネン</t>
    </rPh>
    <phoneticPr fontId="9"/>
  </si>
  <si>
    <t>2014年</t>
    <rPh sb="4" eb="5">
      <t>ネン</t>
    </rPh>
    <phoneticPr fontId="9"/>
  </si>
  <si>
    <t>1月</t>
    <rPh sb="1" eb="2">
      <t>ガツ</t>
    </rPh>
    <phoneticPr fontId="9"/>
  </si>
  <si>
    <t>2月</t>
    <rPh sb="1" eb="2">
      <t>ガツ</t>
    </rPh>
    <phoneticPr fontId="9"/>
  </si>
  <si>
    <t>年月</t>
    <rPh sb="0" eb="2">
      <t>ネンゲツ</t>
    </rPh>
    <phoneticPr fontId="9"/>
  </si>
  <si>
    <t>月</t>
    <rPh sb="0" eb="1">
      <t>ツキ</t>
    </rPh>
    <phoneticPr fontId="9"/>
  </si>
  <si>
    <t>売上高</t>
    <rPh sb="0" eb="3">
      <t>ウリアゲダカ</t>
    </rPh>
    <phoneticPr fontId="9"/>
  </si>
  <si>
    <t>1月</t>
    <rPh sb="1" eb="2">
      <t>ツキ</t>
    </rPh>
    <phoneticPr fontId="9"/>
  </si>
  <si>
    <t>2月</t>
    <rPh sb="1" eb="2">
      <t>ツキ</t>
    </rPh>
    <phoneticPr fontId="9"/>
  </si>
  <si>
    <r>
      <t>移動平均を求める：分析ツール(アドイン)</t>
    </r>
    <r>
      <rPr>
        <b/>
        <sz val="11"/>
        <color rgb="FF0070C0"/>
        <rFont val="ＭＳ Ｐゴシック"/>
        <family val="1"/>
        <charset val="128"/>
      </rPr>
      <t>⇒</t>
    </r>
    <r>
      <rPr>
        <b/>
        <sz val="11"/>
        <color rgb="FF0070C0"/>
        <rFont val="ＭＳ Ｐ明朝"/>
        <family val="1"/>
        <charset val="128"/>
      </rPr>
      <t>データ分析</t>
    </r>
    <r>
      <rPr>
        <b/>
        <sz val="11"/>
        <color rgb="FF0070C0"/>
        <rFont val="ＭＳ Ｐゴシック"/>
        <family val="1"/>
        <charset val="128"/>
      </rPr>
      <t>⇒</t>
    </r>
    <r>
      <rPr>
        <b/>
        <sz val="11"/>
        <color rgb="FF0070C0"/>
        <rFont val="ＭＳ Ｐ明朝"/>
        <family val="1"/>
        <charset val="128"/>
      </rPr>
      <t>移動平均</t>
    </r>
    <rPh sb="0" eb="4">
      <t>イドウヘイキン</t>
    </rPh>
    <rPh sb="5" eb="6">
      <t>モト</t>
    </rPh>
    <rPh sb="9" eb="11">
      <t>ブンセキ</t>
    </rPh>
    <rPh sb="24" eb="26">
      <t>ブンセキ</t>
    </rPh>
    <rPh sb="27" eb="31">
      <t>イドウヘイキン</t>
    </rPh>
    <phoneticPr fontId="9"/>
  </si>
  <si>
    <t>2009年 1月</t>
  </si>
  <si>
    <t>2009年 2月</t>
  </si>
  <si>
    <t>2009年 3月</t>
  </si>
  <si>
    <t>2009年 4月</t>
  </si>
  <si>
    <t>2009年 5月</t>
  </si>
  <si>
    <t>2009年 6月</t>
  </si>
  <si>
    <t>2009年 7月</t>
  </si>
  <si>
    <t>2009年 8月</t>
  </si>
  <si>
    <t>2009年 9月</t>
  </si>
  <si>
    <t>2009年10月</t>
  </si>
  <si>
    <t>2009年11月</t>
  </si>
  <si>
    <t>2009年12月</t>
  </si>
  <si>
    <t>2010年 1月</t>
  </si>
  <si>
    <t>2010年 2月</t>
  </si>
  <si>
    <t>2010年 3月</t>
  </si>
  <si>
    <t>2010年 4月</t>
  </si>
  <si>
    <t>2010年 5月</t>
  </si>
  <si>
    <t>2010年 6月</t>
  </si>
  <si>
    <t>2010年 7月</t>
  </si>
  <si>
    <t>2010年 8月</t>
  </si>
  <si>
    <t>2010年 9月</t>
  </si>
  <si>
    <t>2010年10月</t>
  </si>
  <si>
    <t>2010年11月</t>
  </si>
  <si>
    <t>2010年12月</t>
  </si>
  <si>
    <t>2011年 1月</t>
  </si>
  <si>
    <t>2011年 2月</t>
  </si>
  <si>
    <t>2011年 3月</t>
  </si>
  <si>
    <t>2011年 4月</t>
  </si>
  <si>
    <t>2011年 5月</t>
  </si>
  <si>
    <t>2011年 6月</t>
  </si>
  <si>
    <t>2011年 7月</t>
  </si>
  <si>
    <t>2011年 8月</t>
  </si>
  <si>
    <t>2011年 9月</t>
  </si>
  <si>
    <t>2011年10月</t>
  </si>
  <si>
    <t>2011年11月</t>
  </si>
  <si>
    <t>2011年12月</t>
  </si>
  <si>
    <t>2012年 1月</t>
  </si>
  <si>
    <t>2012年 2月</t>
  </si>
  <si>
    <t>2012年 3月</t>
  </si>
  <si>
    <t>2012年 4月</t>
  </si>
  <si>
    <t>2012年 5月</t>
  </si>
  <si>
    <t>2012年 6月</t>
  </si>
  <si>
    <t>2012年 7月</t>
  </si>
  <si>
    <t>2012年 8月</t>
  </si>
  <si>
    <t>2012年 9月</t>
  </si>
  <si>
    <t>2012年10月</t>
  </si>
  <si>
    <t>2012年11月</t>
  </si>
  <si>
    <t>2012年12月</t>
  </si>
  <si>
    <t>2013年 1月</t>
  </si>
  <si>
    <t>2013年 2月</t>
  </si>
  <si>
    <t>2013年 3月</t>
  </si>
  <si>
    <t>2013年 4月</t>
  </si>
  <si>
    <t>2013年 5月</t>
  </si>
  <si>
    <t>2013年 6月</t>
  </si>
  <si>
    <t>2013年 7月</t>
  </si>
  <si>
    <t>2013年 8月</t>
  </si>
  <si>
    <t>2013年 9月</t>
  </si>
  <si>
    <t>2013年10月</t>
  </si>
  <si>
    <t>2013年11月</t>
  </si>
  <si>
    <t>2013年12月</t>
  </si>
  <si>
    <t>2014年 1月</t>
  </si>
  <si>
    <t>2014年 2月</t>
  </si>
  <si>
    <t>2014年 3月</t>
  </si>
  <si>
    <t>2014年 4月</t>
  </si>
  <si>
    <t>2014年 5月</t>
  </si>
  <si>
    <t>2014年 6月</t>
  </si>
  <si>
    <t>2014年 7月</t>
  </si>
  <si>
    <t>2014年 8月</t>
  </si>
  <si>
    <t>2014年 9月</t>
  </si>
  <si>
    <t>2014年10月</t>
  </si>
  <si>
    <t>2014年11月</t>
  </si>
  <si>
    <t>2014年12月</t>
  </si>
  <si>
    <t>2015年 1月</t>
  </si>
  <si>
    <t>2015年 2月</t>
  </si>
  <si>
    <t>2015年 3月</t>
  </si>
  <si>
    <t>2015年 4月</t>
  </si>
  <si>
    <t>2015年 5月</t>
  </si>
  <si>
    <t>2015年 6月</t>
  </si>
  <si>
    <t>2015年 7月</t>
  </si>
  <si>
    <t>2015年 8月</t>
  </si>
  <si>
    <t>2015年 9月</t>
  </si>
  <si>
    <t>2015年10月</t>
  </si>
  <si>
    <t>2015年11月</t>
  </si>
  <si>
    <t>2015年12月</t>
  </si>
  <si>
    <t>2016年 1月</t>
  </si>
  <si>
    <t>2016年 2月</t>
  </si>
  <si>
    <t>2016年 3月</t>
  </si>
  <si>
    <t>2016年 4月</t>
  </si>
  <si>
    <t>2016年 5月</t>
  </si>
  <si>
    <t>2016年 6月</t>
  </si>
  <si>
    <t>2016年 7月</t>
  </si>
  <si>
    <t>2016年 8月</t>
  </si>
  <si>
    <t>2016年 9月</t>
  </si>
  <si>
    <t>2016年10月</t>
  </si>
  <si>
    <t>2016年11月</t>
  </si>
  <si>
    <t>2016年12月</t>
  </si>
  <si>
    <t>季節調整</t>
    <rPh sb="0" eb="4">
      <t>キセツチョウセイ</t>
    </rPh>
    <phoneticPr fontId="9"/>
  </si>
  <si>
    <r>
      <rPr>
        <sz val="11"/>
        <color theme="1"/>
        <rFont val="Yu Gothic"/>
        <charset val="128"/>
      </rPr>
      <t>一定の区間</t>
    </r>
    <r>
      <rPr>
        <sz val="11"/>
        <color theme="1"/>
        <rFont val="Calibri"/>
        <family val="2"/>
      </rPr>
      <t>(</t>
    </r>
    <r>
      <rPr>
        <sz val="11"/>
        <color theme="1"/>
        <rFont val="Yu Gothic"/>
        <family val="2"/>
        <charset val="128"/>
      </rPr>
      <t>期間</t>
    </r>
    <r>
      <rPr>
        <sz val="11"/>
        <color theme="1"/>
        <rFont val="Calibri"/>
        <family val="2"/>
      </rPr>
      <t>)</t>
    </r>
    <r>
      <rPr>
        <sz val="11"/>
        <color theme="1"/>
        <rFont val="Yu Gothic"/>
        <family val="2"/>
        <charset val="128"/>
      </rPr>
      <t>をずらしながら平均をとっていくこと。移動平均をとることによってムラをなくし、平滑化したデータから推移を予測することができる。</t>
    </r>
    <rPh sb="0" eb="2">
      <t>イッテイ</t>
    </rPh>
    <rPh sb="3" eb="5">
      <t>クカン</t>
    </rPh>
    <rPh sb="6" eb="8">
      <t>キカン</t>
    </rPh>
    <rPh sb="16" eb="18">
      <t>ヘイキン</t>
    </rPh>
    <rPh sb="27" eb="31">
      <t>イドウヘイキン</t>
    </rPh>
    <rPh sb="47" eb="50">
      <t>ヘイカツカ</t>
    </rPh>
    <rPh sb="57" eb="59">
      <t>スイイ</t>
    </rPh>
    <rPh sb="60" eb="62">
      <t>ヨソク</t>
    </rPh>
    <phoneticPr fontId="9"/>
  </si>
  <si>
    <t>時系列データから規則的な変動要因(季節変動値)を排除することで、データの本質を探ることができる。</t>
    <rPh sb="0" eb="3">
      <t>ジケイレツ</t>
    </rPh>
    <rPh sb="8" eb="11">
      <t>キソクテキ</t>
    </rPh>
    <rPh sb="12" eb="16">
      <t>ヘンドウヨウイン</t>
    </rPh>
    <rPh sb="17" eb="19">
      <t>キセツ</t>
    </rPh>
    <rPh sb="19" eb="21">
      <t>ヘンドウ</t>
    </rPh>
    <rPh sb="21" eb="22">
      <t>チ</t>
    </rPh>
    <rPh sb="24" eb="26">
      <t>ハイジョ</t>
    </rPh>
    <rPh sb="36" eb="38">
      <t>ホンシツ</t>
    </rPh>
    <rPh sb="39" eb="40">
      <t>サグ</t>
    </rPh>
    <phoneticPr fontId="9"/>
  </si>
  <si>
    <t>元のデータはジグザグした波形だが、緩やかな波形の線は移動平均を使って平滑化したデータの推移。</t>
    <rPh sb="0" eb="1">
      <t>モト</t>
    </rPh>
    <rPh sb="12" eb="14">
      <t>ハケイ</t>
    </rPh>
    <rPh sb="17" eb="18">
      <t>ユル</t>
    </rPh>
    <rPh sb="21" eb="23">
      <t>ハケイ</t>
    </rPh>
    <rPh sb="24" eb="25">
      <t>セン</t>
    </rPh>
    <rPh sb="26" eb="30">
      <t>イドウヘイキン</t>
    </rPh>
    <rPh sb="31" eb="32">
      <t>ツカ</t>
    </rPh>
    <rPh sb="34" eb="37">
      <t>ヘイカツカ</t>
    </rPh>
    <rPh sb="43" eb="45">
      <t>スイイ</t>
    </rPh>
    <phoneticPr fontId="9"/>
  </si>
  <si>
    <t>緩やかだが、成長していることがわかる。</t>
    <rPh sb="0" eb="1">
      <t>ユル</t>
    </rPh>
    <rPh sb="6" eb="8">
      <t>セイチョウ</t>
    </rPh>
    <phoneticPr fontId="9"/>
  </si>
  <si>
    <t>◎季節要因を求める</t>
    <rPh sb="1" eb="5">
      <t>キセツヨウイン</t>
    </rPh>
    <rPh sb="6" eb="7">
      <t>モト</t>
    </rPh>
    <phoneticPr fontId="9"/>
  </si>
  <si>
    <r>
      <rPr>
        <b/>
        <sz val="11"/>
        <color rgb="FFFF0000"/>
        <rFont val="ＭＳ ゴシック"/>
        <family val="3"/>
        <charset val="128"/>
      </rPr>
      <t>季節変動値</t>
    </r>
    <r>
      <rPr>
        <sz val="11"/>
        <color theme="1"/>
        <rFont val="Yu Gothic"/>
        <family val="2"/>
        <charset val="128"/>
      </rPr>
      <t>：売上高÷移動平均　　各月の売上高がどれほど移動平均から離れているかがわかる。この値のこと。</t>
    </r>
    <rPh sb="0" eb="2">
      <t>キセツ</t>
    </rPh>
    <rPh sb="2" eb="4">
      <t>ヘンドウ</t>
    </rPh>
    <rPh sb="4" eb="5">
      <t>アタイ</t>
    </rPh>
    <rPh sb="6" eb="9">
      <t>ウリアゲダカ</t>
    </rPh>
    <rPh sb="10" eb="14">
      <t>イドウヘイキン</t>
    </rPh>
    <rPh sb="16" eb="18">
      <t>カクツキ</t>
    </rPh>
    <rPh sb="19" eb="22">
      <t>ウリアゲダカ</t>
    </rPh>
    <rPh sb="27" eb="31">
      <t>イドウヘイキン</t>
    </rPh>
    <rPh sb="33" eb="34">
      <t>ハナ</t>
    </rPh>
    <rPh sb="46" eb="47">
      <t>アタイ</t>
    </rPh>
    <phoneticPr fontId="9"/>
  </si>
  <si>
    <t>季節要因</t>
    <rPh sb="0" eb="4">
      <t>キセツヨウイン</t>
    </rPh>
    <phoneticPr fontId="9"/>
  </si>
  <si>
    <t>2015年</t>
    <rPh sb="4" eb="5">
      <t>ネン</t>
    </rPh>
    <phoneticPr fontId="9"/>
  </si>
  <si>
    <t>最大値</t>
    <rPh sb="0" eb="3">
      <t>サイダイチ</t>
    </rPh>
    <phoneticPr fontId="9"/>
  </si>
  <si>
    <t>最小値</t>
    <rPh sb="0" eb="3">
      <t>サイショウチ</t>
    </rPh>
    <phoneticPr fontId="9"/>
  </si>
  <si>
    <t>トリム平均</t>
    <rPh sb="3" eb="5">
      <t>ヘイキン</t>
    </rPh>
    <phoneticPr fontId="9"/>
  </si>
  <si>
    <t>合計値</t>
    <rPh sb="0" eb="3">
      <t>ゴウケイチ</t>
    </rPh>
    <phoneticPr fontId="9"/>
  </si>
  <si>
    <t>補正トリム平均</t>
    <rPh sb="0" eb="2">
      <t>ホセイ</t>
    </rPh>
    <rPh sb="5" eb="7">
      <t>ヘイキン</t>
    </rPh>
    <phoneticPr fontId="9"/>
  </si>
  <si>
    <r>
      <rPr>
        <b/>
        <sz val="11"/>
        <color rgb="FFFF0000"/>
        <rFont val="ＭＳ ゴシック"/>
        <family val="3"/>
        <charset val="128"/>
      </rPr>
      <t>トリム平均</t>
    </r>
    <r>
      <rPr>
        <sz val="11"/>
        <color theme="1"/>
        <rFont val="ＭＳ ゴシック"/>
        <family val="3"/>
        <charset val="128"/>
      </rPr>
      <t>：最大値と最小値を除いた平均値。　</t>
    </r>
    <r>
      <rPr>
        <b/>
        <sz val="11"/>
        <color rgb="FFFF0000"/>
        <rFont val="ＭＳ ゴシック"/>
        <family val="3"/>
        <charset val="128"/>
      </rPr>
      <t>補正トリム平均</t>
    </r>
    <r>
      <rPr>
        <sz val="11"/>
        <color theme="1"/>
        <rFont val="ＭＳ ゴシック"/>
        <family val="3"/>
        <charset val="128"/>
      </rPr>
      <t>：トリム平均の合計値が移動平均の区間になるよう各トリム平均を補正すること。</t>
    </r>
    <rPh sb="3" eb="5">
      <t>ヘイキン</t>
    </rPh>
    <rPh sb="6" eb="9">
      <t>サイダイチ</t>
    </rPh>
    <rPh sb="10" eb="13">
      <t>サイショウチ</t>
    </rPh>
    <rPh sb="14" eb="15">
      <t>ノゾ</t>
    </rPh>
    <rPh sb="17" eb="19">
      <t>ヘイキン</t>
    </rPh>
    <rPh sb="19" eb="20">
      <t>アタイ</t>
    </rPh>
    <rPh sb="22" eb="24">
      <t>ホセイ</t>
    </rPh>
    <rPh sb="27" eb="29">
      <t>ヘイキン</t>
    </rPh>
    <rPh sb="33" eb="35">
      <t>ヘイキン</t>
    </rPh>
    <rPh sb="36" eb="39">
      <t>ゴウケイチ</t>
    </rPh>
    <rPh sb="40" eb="44">
      <t>イドウヘイキン</t>
    </rPh>
    <rPh sb="45" eb="47">
      <t>クカン</t>
    </rPh>
    <rPh sb="52" eb="53">
      <t>カク</t>
    </rPh>
    <rPh sb="56" eb="58">
      <t>ヘイキン</t>
    </rPh>
    <rPh sb="59" eb="61">
      <t>ホセイ</t>
    </rPh>
    <phoneticPr fontId="9"/>
  </si>
  <si>
    <t>補正値</t>
    <rPh sb="0" eb="3">
      <t>ホセイチ</t>
    </rPh>
    <phoneticPr fontId="9"/>
  </si>
  <si>
    <t>季節指数</t>
    <rPh sb="0" eb="2">
      <t>キセツ</t>
    </rPh>
    <rPh sb="2" eb="4">
      <t>シスウ</t>
    </rPh>
    <phoneticPr fontId="9"/>
  </si>
  <si>
    <t>㋇が最も上振れし、8月前後や3月が影響をほとんど受けないことが分かる。それ以外の月だと下振れする。</t>
    <rPh sb="2" eb="3">
      <t>モット</t>
    </rPh>
    <rPh sb="4" eb="6">
      <t>ウワブ</t>
    </rPh>
    <rPh sb="10" eb="13">
      <t>ガツゼンゴ</t>
    </rPh>
    <rPh sb="15" eb="16">
      <t>ガツ</t>
    </rPh>
    <rPh sb="17" eb="19">
      <t>エイキョウ</t>
    </rPh>
    <rPh sb="24" eb="25">
      <t>ウ</t>
    </rPh>
    <rPh sb="31" eb="32">
      <t>ワ</t>
    </rPh>
    <rPh sb="37" eb="39">
      <t>イガイ</t>
    </rPh>
    <rPh sb="40" eb="41">
      <t>ツキ</t>
    </rPh>
    <rPh sb="43" eb="45">
      <t>シタブ</t>
    </rPh>
    <phoneticPr fontId="9"/>
  </si>
  <si>
    <t>主に夏が自動車賃貸業のオンシーズンで、それ以外がオフシーズンのようだと分かる。</t>
    <rPh sb="0" eb="1">
      <t>オモ</t>
    </rPh>
    <rPh sb="2" eb="3">
      <t>ナツ</t>
    </rPh>
    <rPh sb="4" eb="7">
      <t>ジドウシャ</t>
    </rPh>
    <rPh sb="7" eb="10">
      <t>チンタイギョウ</t>
    </rPh>
    <rPh sb="21" eb="23">
      <t>イガイ</t>
    </rPh>
    <rPh sb="35" eb="36">
      <t>ワ</t>
    </rPh>
    <phoneticPr fontId="9"/>
  </si>
  <si>
    <t>〇季節変動値を考慮して考察する。</t>
    <rPh sb="1" eb="3">
      <t>キセツ</t>
    </rPh>
    <rPh sb="3" eb="5">
      <t>ヘンドウ</t>
    </rPh>
    <rPh sb="5" eb="6">
      <t>アタイ</t>
    </rPh>
    <rPh sb="7" eb="9">
      <t>コウリョ</t>
    </rPh>
    <rPh sb="11" eb="13">
      <t>コウサツ</t>
    </rPh>
    <phoneticPr fontId="9"/>
  </si>
  <si>
    <t>季節変動値
(季節指数)</t>
    <rPh sb="0" eb="2">
      <t>キセツ</t>
    </rPh>
    <rPh sb="2" eb="4">
      <t>ヘンドウ</t>
    </rPh>
    <rPh sb="4" eb="5">
      <t>アタイ</t>
    </rPh>
    <rPh sb="7" eb="11">
      <t>キセツシスウ</t>
    </rPh>
    <phoneticPr fontId="9"/>
  </si>
  <si>
    <t>季節調整済み
売上高</t>
    <rPh sb="0" eb="5">
      <t>キセツチョウセイズ</t>
    </rPh>
    <rPh sb="7" eb="10">
      <t>ウリアゲダカ</t>
    </rPh>
    <phoneticPr fontId="9"/>
  </si>
  <si>
    <r>
      <rPr>
        <sz val="11"/>
        <color theme="1"/>
        <rFont val="ＭＳ ゴシック"/>
        <family val="3"/>
        <charset val="128"/>
      </rPr>
      <t>参考）</t>
    </r>
    <r>
      <rPr>
        <sz val="11"/>
        <color theme="1"/>
        <rFont val="Calibri"/>
        <family val="2"/>
        <scheme val="minor"/>
      </rPr>
      <t>https://www.meti.go.jp/statistics/tyo/iip/riyou-4.pdf</t>
    </r>
    <rPh sb="0" eb="2">
      <t>サンコウ</t>
    </rPh>
    <phoneticPr fontId="9"/>
  </si>
  <si>
    <t>　　　　https://info.winschool.jp/detail133/</t>
    <phoneticPr fontId="9"/>
  </si>
  <si>
    <t>補正トリム平均＝季節指数</t>
    <rPh sb="0" eb="2">
      <t>ホセイ</t>
    </rPh>
    <rPh sb="5" eb="7">
      <t>ヘイキン</t>
    </rPh>
    <rPh sb="8" eb="12">
      <t>キセツシスウ</t>
    </rPh>
    <phoneticPr fontId="9"/>
  </si>
  <si>
    <t>◎集計(要約)</t>
    <rPh sb="1" eb="3">
      <t>シュウケイ</t>
    </rPh>
    <rPh sb="4" eb="6">
      <t>ヨウヤク</t>
    </rPh>
    <phoneticPr fontId="9"/>
  </si>
  <si>
    <t>ID</t>
    <phoneticPr fontId="44"/>
  </si>
  <si>
    <t>性別</t>
    <rPh sb="0" eb="2">
      <t>セイベツ</t>
    </rPh>
    <phoneticPr fontId="44"/>
  </si>
  <si>
    <t>年代</t>
    <rPh sb="0" eb="2">
      <t>ネンダイ</t>
    </rPh>
    <phoneticPr fontId="44"/>
  </si>
  <si>
    <t>購入金額</t>
    <rPh sb="0" eb="2">
      <t>コウニュウ</t>
    </rPh>
    <rPh sb="2" eb="4">
      <t>キンガク</t>
    </rPh>
    <phoneticPr fontId="44"/>
  </si>
  <si>
    <t>女性</t>
    <rPh sb="0" eb="2">
      <t>ジョセイ</t>
    </rPh>
    <phoneticPr fontId="44"/>
  </si>
  <si>
    <t>10代</t>
    <rPh sb="2" eb="3">
      <t>ダイ</t>
    </rPh>
    <phoneticPr fontId="44"/>
  </si>
  <si>
    <t>男性</t>
    <rPh sb="0" eb="2">
      <t>ダンセイ</t>
    </rPh>
    <phoneticPr fontId="44"/>
  </si>
  <si>
    <t>20代</t>
    <rPh sb="2" eb="3">
      <t>ダイ</t>
    </rPh>
    <phoneticPr fontId="44"/>
  </si>
  <si>
    <t>30代</t>
    <rPh sb="2" eb="3">
      <t>ダイ</t>
    </rPh>
    <phoneticPr fontId="44"/>
  </si>
  <si>
    <t>40代</t>
    <rPh sb="2" eb="3">
      <t>ダイ</t>
    </rPh>
    <phoneticPr fontId="44"/>
  </si>
  <si>
    <t>50代</t>
    <rPh sb="2" eb="3">
      <t>ダイ</t>
    </rPh>
    <phoneticPr fontId="44"/>
  </si>
  <si>
    <t>60代</t>
    <rPh sb="2" eb="3">
      <t>ダイ</t>
    </rPh>
    <phoneticPr fontId="44"/>
  </si>
  <si>
    <t>70代</t>
    <rPh sb="2" eb="3">
      <t>ダイ</t>
    </rPh>
    <phoneticPr fontId="44"/>
  </si>
  <si>
    <r>
      <rPr>
        <sz val="11"/>
        <color theme="1"/>
        <rFont val="ＭＳ ゴシック"/>
        <family val="3"/>
        <charset val="128"/>
      </rPr>
      <t>１．変数を「</t>
    </r>
    <r>
      <rPr>
        <sz val="11"/>
        <color theme="1"/>
        <rFont val="Yu Gothic"/>
        <charset val="128"/>
      </rPr>
      <t>原因</t>
    </r>
    <r>
      <rPr>
        <sz val="11"/>
        <color theme="1"/>
        <rFont val="ＭＳ ゴシック"/>
        <family val="3"/>
        <charset val="128"/>
      </rPr>
      <t>」</t>
    </r>
    <r>
      <rPr>
        <sz val="11"/>
        <color theme="1"/>
        <rFont val="Yu Gothic"/>
        <charset val="128"/>
      </rPr>
      <t>と「結果」という視点で確認する。</t>
    </r>
    <rPh sb="2" eb="4">
      <t>ヘンスウ</t>
    </rPh>
    <rPh sb="6" eb="8">
      <t>ゲンイン</t>
    </rPh>
    <rPh sb="11" eb="13">
      <t>ケッカ</t>
    </rPh>
    <rPh sb="17" eb="19">
      <t>シテン</t>
    </rPh>
    <rPh sb="20" eb="22">
      <t>カクニン</t>
    </rPh>
    <phoneticPr fontId="9"/>
  </si>
  <si>
    <r>
      <rPr>
        <b/>
        <sz val="11"/>
        <color theme="1"/>
        <rFont val="ＭＳ Ｐゴシック"/>
        <family val="3"/>
        <charset val="128"/>
      </rPr>
      <t>「〇〇が変わると△△が変わる」</t>
    </r>
    <r>
      <rPr>
        <sz val="11"/>
        <color theme="1"/>
        <rFont val="ＭＳ Ｐゴシック"/>
        <family val="3"/>
        <charset val="128"/>
      </rPr>
      <t>という関係。〇〇が</t>
    </r>
    <r>
      <rPr>
        <b/>
        <sz val="11"/>
        <color theme="1"/>
        <rFont val="ＭＳ Ｐゴシック"/>
        <family val="3"/>
        <charset val="128"/>
      </rPr>
      <t>原因</t>
    </r>
    <r>
      <rPr>
        <sz val="11"/>
        <color theme="1"/>
        <rFont val="ＭＳ Ｐゴシック"/>
        <family val="3"/>
        <charset val="128"/>
      </rPr>
      <t>、△△が</t>
    </r>
    <r>
      <rPr>
        <b/>
        <sz val="11"/>
        <color theme="1"/>
        <rFont val="ＭＳ Ｐゴシック"/>
        <family val="3"/>
        <charset val="128"/>
      </rPr>
      <t>結果</t>
    </r>
    <r>
      <rPr>
        <sz val="11"/>
        <color theme="1"/>
        <rFont val="ＭＳ Ｐゴシック"/>
        <family val="3"/>
        <charset val="128"/>
      </rPr>
      <t>。</t>
    </r>
    <rPh sb="4" eb="5">
      <t>カ</t>
    </rPh>
    <rPh sb="11" eb="12">
      <t>カ</t>
    </rPh>
    <rPh sb="18" eb="20">
      <t>カンケイ</t>
    </rPh>
    <rPh sb="24" eb="26">
      <t>ゲンイン</t>
    </rPh>
    <rPh sb="30" eb="32">
      <t>ケッカ</t>
    </rPh>
    <phoneticPr fontId="9"/>
  </si>
  <si>
    <t>・性別が異なれば、購入金額が異なる。</t>
    <rPh sb="1" eb="3">
      <t>セイベツ</t>
    </rPh>
    <rPh sb="4" eb="5">
      <t>コト</t>
    </rPh>
    <rPh sb="9" eb="13">
      <t>コウニュウキンガク</t>
    </rPh>
    <rPh sb="14" eb="15">
      <t>コト</t>
    </rPh>
    <phoneticPr fontId="9"/>
  </si>
  <si>
    <t>・年代が異なれば、購入金額が異なる。</t>
    <rPh sb="1" eb="3">
      <t>ネンダイ</t>
    </rPh>
    <rPh sb="4" eb="5">
      <t>コト</t>
    </rPh>
    <rPh sb="9" eb="13">
      <t>コウニュウキンガク</t>
    </rPh>
    <rPh sb="14" eb="15">
      <t>コト</t>
    </rPh>
    <phoneticPr fontId="9"/>
  </si>
  <si>
    <r>
      <rPr>
        <b/>
        <sz val="11"/>
        <color rgb="FFFF0000"/>
        <rFont val="ＭＳ Ｐゴシック"/>
        <family val="3"/>
        <charset val="128"/>
      </rPr>
      <t>仮説</t>
    </r>
    <r>
      <rPr>
        <sz val="11"/>
        <color theme="1"/>
        <rFont val="ＭＳ Ｐゴシック"/>
        <family val="3"/>
        <charset val="128"/>
      </rPr>
      <t>を立てる</t>
    </r>
    <rPh sb="0" eb="2">
      <t>カセツ</t>
    </rPh>
    <rPh sb="3" eb="4">
      <t>タ</t>
    </rPh>
    <phoneticPr fontId="9"/>
  </si>
  <si>
    <t>・男性の方が、購入金額が多い。</t>
    <rPh sb="1" eb="3">
      <t>ダンセイ</t>
    </rPh>
    <rPh sb="4" eb="5">
      <t>ホウ</t>
    </rPh>
    <rPh sb="7" eb="11">
      <t>コウニュウキンガク</t>
    </rPh>
    <rPh sb="12" eb="13">
      <t>オオ</t>
    </rPh>
    <phoneticPr fontId="9"/>
  </si>
  <si>
    <t>・年代が若いほど、購入金額が多い。</t>
    <rPh sb="1" eb="3">
      <t>ネンダイ</t>
    </rPh>
    <rPh sb="4" eb="5">
      <t>ワカ</t>
    </rPh>
    <rPh sb="9" eb="11">
      <t>コウニュウ</t>
    </rPh>
    <rPh sb="11" eb="13">
      <t>キンガク</t>
    </rPh>
    <rPh sb="14" eb="15">
      <t>オオ</t>
    </rPh>
    <phoneticPr fontId="9"/>
  </si>
  <si>
    <t>・ほかの年代よりも、３０代は購入金額が多い。</t>
    <rPh sb="4" eb="6">
      <t>ネンダイ</t>
    </rPh>
    <rPh sb="12" eb="13">
      <t>ダイ</t>
    </rPh>
    <rPh sb="14" eb="16">
      <t>コウニュウ</t>
    </rPh>
    <rPh sb="16" eb="18">
      <t>キンガク</t>
    </rPh>
    <rPh sb="19" eb="20">
      <t>オオ</t>
    </rPh>
    <phoneticPr fontId="9"/>
  </si>
  <si>
    <t>仮説が正しいか検証する。</t>
    <rPh sb="0" eb="2">
      <t>カセツ</t>
    </rPh>
    <rPh sb="3" eb="4">
      <t>タダ</t>
    </rPh>
    <rPh sb="7" eb="9">
      <t>ケンショウ</t>
    </rPh>
    <phoneticPr fontId="9"/>
  </si>
  <si>
    <r>
      <t>※確率的な判断をする</t>
    </r>
    <r>
      <rPr>
        <b/>
        <sz val="11"/>
        <color theme="4" tint="-0.249977111117893"/>
        <rFont val="ＭＳ Ｐゴシック"/>
        <family val="3"/>
        <charset val="128"/>
      </rPr>
      <t>「仮説検定」</t>
    </r>
    <r>
      <rPr>
        <sz val="11"/>
        <color theme="1"/>
        <rFont val="ＭＳ Ｐゴシック"/>
        <family val="3"/>
        <charset val="128"/>
      </rPr>
      <t>ではない方法。</t>
    </r>
    <rPh sb="1" eb="4">
      <t>カクリツテキ</t>
    </rPh>
    <rPh sb="5" eb="7">
      <t>ハンダン</t>
    </rPh>
    <rPh sb="11" eb="15">
      <t>カセツケンテイ</t>
    </rPh>
    <rPh sb="20" eb="22">
      <t>ホウホウ</t>
    </rPh>
    <phoneticPr fontId="9"/>
  </si>
  <si>
    <t>変数の種類</t>
    <rPh sb="0" eb="2">
      <t>ヘンスウ</t>
    </rPh>
    <rPh sb="3" eb="5">
      <t>シュルイ</t>
    </rPh>
    <phoneticPr fontId="9"/>
  </si>
  <si>
    <t>質的変数</t>
    <rPh sb="0" eb="4">
      <t>シツテキヘンスウ</t>
    </rPh>
    <phoneticPr fontId="9"/>
  </si>
  <si>
    <t>量的変数</t>
    <rPh sb="0" eb="2">
      <t>リョウテキ</t>
    </rPh>
    <rPh sb="2" eb="4">
      <t>ヘンスウ</t>
    </rPh>
    <phoneticPr fontId="9"/>
  </si>
  <si>
    <t>・・・性別や年代のような選択肢としてあらわされる内容。</t>
    <rPh sb="3" eb="5">
      <t>セイベツ</t>
    </rPh>
    <rPh sb="6" eb="8">
      <t>ネンダイ</t>
    </rPh>
    <rPh sb="12" eb="15">
      <t>センタクシ</t>
    </rPh>
    <rPh sb="24" eb="26">
      <t>ナイヨウ</t>
    </rPh>
    <phoneticPr fontId="9"/>
  </si>
  <si>
    <t>・・・購入金額のような計算できる数値</t>
    <rPh sb="3" eb="5">
      <t>コウニュウ</t>
    </rPh>
    <rPh sb="5" eb="7">
      <t>キンガク</t>
    </rPh>
    <rPh sb="11" eb="13">
      <t>ケイサン</t>
    </rPh>
    <rPh sb="16" eb="18">
      <t>スウチ</t>
    </rPh>
    <phoneticPr fontId="9"/>
  </si>
  <si>
    <t>今回の仮説のタイプ</t>
    <rPh sb="0" eb="2">
      <t>コンカイ</t>
    </rPh>
    <rPh sb="3" eb="5">
      <t>カセツ</t>
    </rPh>
    <phoneticPr fontId="9"/>
  </si>
  <si>
    <t>原因：質的変数⇒結果：量的変数</t>
    <rPh sb="0" eb="2">
      <t>ゲンイン</t>
    </rPh>
    <rPh sb="3" eb="7">
      <t>シツテキヘンスウ</t>
    </rPh>
    <rPh sb="8" eb="10">
      <t>ケッカ</t>
    </rPh>
    <rPh sb="11" eb="15">
      <t>リョウテキヘンスウ</t>
    </rPh>
    <phoneticPr fontId="9"/>
  </si>
  <si>
    <t>検証の方法　　質的変数の選択肢ごとに、量的変数の平均値を計算。差が大きければ仮説は正しく、大きくなければ仮説は正しいとは言えない。</t>
    <rPh sb="0" eb="2">
      <t>ケンショウ</t>
    </rPh>
    <rPh sb="3" eb="5">
      <t>ホウホウ</t>
    </rPh>
    <rPh sb="7" eb="11">
      <t>シツテキヘンスウ</t>
    </rPh>
    <rPh sb="12" eb="15">
      <t>センタクシ</t>
    </rPh>
    <rPh sb="19" eb="23">
      <t>リョウテキヘンスウ</t>
    </rPh>
    <rPh sb="24" eb="27">
      <t>ヘイキンアタイ</t>
    </rPh>
    <rPh sb="28" eb="30">
      <t>ケイサン</t>
    </rPh>
    <rPh sb="31" eb="32">
      <t>サ</t>
    </rPh>
    <rPh sb="33" eb="34">
      <t>オオ</t>
    </rPh>
    <rPh sb="38" eb="40">
      <t>カセツ</t>
    </rPh>
    <rPh sb="41" eb="42">
      <t>タダ</t>
    </rPh>
    <rPh sb="45" eb="46">
      <t>オオ</t>
    </rPh>
    <rPh sb="52" eb="54">
      <t>カセツ</t>
    </rPh>
    <rPh sb="55" eb="56">
      <t>タダ</t>
    </rPh>
    <rPh sb="60" eb="61">
      <t>イ</t>
    </rPh>
    <phoneticPr fontId="9"/>
  </si>
  <si>
    <t>ピボットテーブルによる検証</t>
    <rPh sb="11" eb="13">
      <t>ケンショウ</t>
    </rPh>
    <phoneticPr fontId="9"/>
  </si>
  <si>
    <t>行ラベル</t>
  </si>
  <si>
    <t>女性</t>
  </si>
  <si>
    <t>男性</t>
  </si>
  <si>
    <t>総計</t>
  </si>
  <si>
    <t>平均 / 購入金額</t>
  </si>
  <si>
    <t>個数 / 購入金額</t>
  </si>
  <si>
    <t>仮説の検証に必要な視点</t>
    <rPh sb="0" eb="2">
      <t>カセツ</t>
    </rPh>
    <rPh sb="3" eb="5">
      <t>ケンショウ</t>
    </rPh>
    <rPh sb="6" eb="8">
      <t>ヒツヨウ</t>
    </rPh>
    <rPh sb="9" eb="11">
      <t>シテン</t>
    </rPh>
    <phoneticPr fontId="9"/>
  </si>
  <si>
    <r>
      <t>　男性と女性の購入金額の差は約１２３円。この差を大きいと考えるか、小さいと考えるかは</t>
    </r>
    <r>
      <rPr>
        <b/>
        <u/>
        <sz val="11"/>
        <color theme="1"/>
        <rFont val="ＭＳ Ｐゴシック"/>
        <family val="3"/>
        <charset val="128"/>
      </rPr>
      <t>実務的</t>
    </r>
    <r>
      <rPr>
        <sz val="11"/>
        <color theme="1"/>
        <rFont val="ＭＳ Ｐゴシック"/>
        <family val="3"/>
        <charset val="128"/>
      </rPr>
      <t>に判断すべき。</t>
    </r>
    <rPh sb="1" eb="3">
      <t>ダンセイ</t>
    </rPh>
    <rPh sb="4" eb="6">
      <t>ジョセイ</t>
    </rPh>
    <rPh sb="7" eb="11">
      <t>コウニュウキンガク</t>
    </rPh>
    <rPh sb="12" eb="13">
      <t>サ</t>
    </rPh>
    <rPh sb="14" eb="15">
      <t>ヤク</t>
    </rPh>
    <rPh sb="18" eb="19">
      <t>エン</t>
    </rPh>
    <rPh sb="22" eb="23">
      <t>サ</t>
    </rPh>
    <rPh sb="24" eb="25">
      <t>オオ</t>
    </rPh>
    <rPh sb="28" eb="29">
      <t>カンガ</t>
    </rPh>
    <rPh sb="33" eb="34">
      <t>チイ</t>
    </rPh>
    <rPh sb="37" eb="38">
      <t>カンガ</t>
    </rPh>
    <rPh sb="42" eb="45">
      <t>ジツムテキ</t>
    </rPh>
    <rPh sb="46" eb="48">
      <t>ハンダン</t>
    </rPh>
    <phoneticPr fontId="9"/>
  </si>
  <si>
    <t>　仮にこの店の一人当たりの目標金額が1,600円だとすると男性平均のみ目標を達成しているので、意味のある差と言える。</t>
    <rPh sb="1" eb="2">
      <t>カリ</t>
    </rPh>
    <rPh sb="5" eb="6">
      <t>ミセ</t>
    </rPh>
    <rPh sb="7" eb="10">
      <t>ヒトリア</t>
    </rPh>
    <rPh sb="13" eb="17">
      <t>モクヒョウキンガク</t>
    </rPh>
    <rPh sb="23" eb="24">
      <t>エン</t>
    </rPh>
    <rPh sb="29" eb="31">
      <t>ダンセイ</t>
    </rPh>
    <rPh sb="31" eb="33">
      <t>ヘイキン</t>
    </rPh>
    <rPh sb="35" eb="37">
      <t>モクヒョウ</t>
    </rPh>
    <rPh sb="38" eb="40">
      <t>タッセイ</t>
    </rPh>
    <rPh sb="47" eb="49">
      <t>イミ</t>
    </rPh>
    <rPh sb="52" eb="53">
      <t>サ</t>
    </rPh>
    <rPh sb="54" eb="55">
      <t>イ</t>
    </rPh>
    <phoneticPr fontId="9"/>
  </si>
  <si>
    <t>１．「実務的に意味のある差と言えるか」</t>
    <rPh sb="3" eb="6">
      <t>ジツムテキ</t>
    </rPh>
    <rPh sb="7" eb="9">
      <t>イミ</t>
    </rPh>
    <rPh sb="12" eb="13">
      <t>サ</t>
    </rPh>
    <rPh sb="14" eb="15">
      <t>イ</t>
    </rPh>
    <phoneticPr fontId="9"/>
  </si>
  <si>
    <t>　しかし、目標金額が1,900円だとすれば、男女平均とも達していないので、差を考える以前の問題となる。</t>
    <rPh sb="5" eb="9">
      <t>モクヒョウキンガク</t>
    </rPh>
    <rPh sb="15" eb="16">
      <t>エン</t>
    </rPh>
    <rPh sb="22" eb="26">
      <t>ダンジョヘイキン</t>
    </rPh>
    <rPh sb="28" eb="29">
      <t>タッ</t>
    </rPh>
    <rPh sb="37" eb="38">
      <t>サ</t>
    </rPh>
    <rPh sb="39" eb="40">
      <t>カンガ</t>
    </rPh>
    <rPh sb="42" eb="44">
      <t>イゼン</t>
    </rPh>
    <rPh sb="45" eb="47">
      <t>モンダイ</t>
    </rPh>
    <phoneticPr fontId="9"/>
  </si>
  <si>
    <t>２．「結果の安定性」</t>
    <rPh sb="3" eb="5">
      <t>ケッカ</t>
    </rPh>
    <rPh sb="6" eb="9">
      <t>アンテイセイ</t>
    </rPh>
    <phoneticPr fontId="9"/>
  </si>
  <si>
    <t>　「結果の安定性」とは、その平均値や差によって結果がころころ変わったりしないか、という視点。</t>
    <rPh sb="2" eb="4">
      <t>ケッカ</t>
    </rPh>
    <rPh sb="5" eb="8">
      <t>アンテイセイ</t>
    </rPh>
    <rPh sb="14" eb="17">
      <t>ヘイキンチ</t>
    </rPh>
    <rPh sb="18" eb="19">
      <t>サ</t>
    </rPh>
    <rPh sb="23" eb="25">
      <t>ケッカ</t>
    </rPh>
    <rPh sb="30" eb="31">
      <t>カ</t>
    </rPh>
    <rPh sb="43" eb="45">
      <t>シテン</t>
    </rPh>
    <phoneticPr fontId="9"/>
  </si>
  <si>
    <t>　例えば、今回の分析対象が男性２人、女性２人の計４件のデータとすれば、男性平均も女性平均も２件ずつのデータのものとなり、</t>
    <rPh sb="1" eb="2">
      <t>タト</t>
    </rPh>
    <rPh sb="5" eb="7">
      <t>コンカイ</t>
    </rPh>
    <rPh sb="8" eb="10">
      <t>ブンセキ</t>
    </rPh>
    <rPh sb="10" eb="12">
      <t>タイショウ</t>
    </rPh>
    <rPh sb="13" eb="15">
      <t>ダンセイ</t>
    </rPh>
    <rPh sb="16" eb="17">
      <t>ニン</t>
    </rPh>
    <rPh sb="18" eb="20">
      <t>ジョセイ</t>
    </rPh>
    <rPh sb="21" eb="22">
      <t>ニン</t>
    </rPh>
    <rPh sb="23" eb="24">
      <t>ケイ</t>
    </rPh>
    <rPh sb="25" eb="26">
      <t>ケン</t>
    </rPh>
    <rPh sb="35" eb="37">
      <t>ダンセイ</t>
    </rPh>
    <rPh sb="37" eb="39">
      <t>ヘイキン</t>
    </rPh>
    <rPh sb="40" eb="42">
      <t>ジョセイ</t>
    </rPh>
    <rPh sb="42" eb="44">
      <t>ヘイキン</t>
    </rPh>
    <rPh sb="46" eb="47">
      <t>ケン</t>
    </rPh>
    <phoneticPr fontId="9"/>
  </si>
  <si>
    <t>　その２人がたまたまたくさん買う客だったり、逆にほとんど買わない客の可能性もあり、結果は安定性が低いものとなる。</t>
    <rPh sb="4" eb="5">
      <t>ヒト</t>
    </rPh>
    <rPh sb="14" eb="15">
      <t>カ</t>
    </rPh>
    <rPh sb="16" eb="17">
      <t>キャク</t>
    </rPh>
    <rPh sb="22" eb="23">
      <t>ギャク</t>
    </rPh>
    <rPh sb="28" eb="29">
      <t>カ</t>
    </rPh>
    <rPh sb="32" eb="33">
      <t>キャク</t>
    </rPh>
    <rPh sb="34" eb="37">
      <t>カノウセイ</t>
    </rPh>
    <rPh sb="41" eb="43">
      <t>ケッカ</t>
    </rPh>
    <rPh sb="44" eb="46">
      <t>アンテイ</t>
    </rPh>
    <rPh sb="46" eb="47">
      <t>セイ</t>
    </rPh>
    <rPh sb="48" eb="49">
      <t>ヒク</t>
    </rPh>
    <phoneticPr fontId="9"/>
  </si>
  <si>
    <t>　もし、男性２００人、女性２００人ずつのデータだとすれば、それぞれの２００人全員が、たまたまたくさん買う客だったり、</t>
    <rPh sb="4" eb="6">
      <t>ダンセイ</t>
    </rPh>
    <rPh sb="9" eb="10">
      <t>ニン</t>
    </rPh>
    <rPh sb="11" eb="13">
      <t>ジョセイ</t>
    </rPh>
    <rPh sb="16" eb="17">
      <t>ニン</t>
    </rPh>
    <rPh sb="37" eb="38">
      <t>ニン</t>
    </rPh>
    <rPh sb="38" eb="40">
      <t>ゼンイン</t>
    </rPh>
    <rPh sb="50" eb="51">
      <t>カ</t>
    </rPh>
    <rPh sb="52" eb="53">
      <t>キャク</t>
    </rPh>
    <phoneticPr fontId="9"/>
  </si>
  <si>
    <r>
      <rPr>
        <sz val="11"/>
        <color theme="1"/>
        <rFont val="ＭＳ ゴシック"/>
        <family val="3"/>
        <charset val="128"/>
      </rPr>
      <t>　ほとんど買わない客ということは、可能性が低い。</t>
    </r>
    <r>
      <rPr>
        <b/>
        <u/>
        <sz val="11"/>
        <color theme="4"/>
        <rFont val="ＭＳ ゴシック"/>
        <family val="3"/>
        <charset val="128"/>
      </rPr>
      <t>データ数が多い方が、そこから得られた平均値は、この店の実際の平均値に近い、</t>
    </r>
    <r>
      <rPr>
        <b/>
        <u/>
        <sz val="11"/>
        <color theme="4"/>
        <rFont val="Yu Gothic"/>
        <family val="2"/>
        <charset val="128"/>
      </rPr>
      <t>といえる。</t>
    </r>
    <rPh sb="5" eb="6">
      <t>カ</t>
    </rPh>
    <rPh sb="9" eb="10">
      <t>キャク</t>
    </rPh>
    <rPh sb="17" eb="20">
      <t>カノウセイ</t>
    </rPh>
    <rPh sb="21" eb="22">
      <t>ヒク</t>
    </rPh>
    <rPh sb="27" eb="28">
      <t>スウ</t>
    </rPh>
    <rPh sb="29" eb="30">
      <t>オオ</t>
    </rPh>
    <rPh sb="31" eb="32">
      <t>ホウ</t>
    </rPh>
    <rPh sb="38" eb="39">
      <t>エ</t>
    </rPh>
    <rPh sb="42" eb="45">
      <t>ヘイキンチ</t>
    </rPh>
    <rPh sb="49" eb="50">
      <t>ミセ</t>
    </rPh>
    <rPh sb="51" eb="53">
      <t>ジッサイ</t>
    </rPh>
    <rPh sb="54" eb="57">
      <t>ヘイキンチ</t>
    </rPh>
    <rPh sb="58" eb="59">
      <t>チカ</t>
    </rPh>
    <phoneticPr fontId="9"/>
  </si>
  <si>
    <r>
      <t>　⇒　</t>
    </r>
    <r>
      <rPr>
        <b/>
        <sz val="11"/>
        <color rgb="FFFF0000"/>
        <rFont val="Yu Gothic"/>
        <family val="3"/>
        <charset val="128"/>
      </rPr>
      <t>分析に使ったデータ件数を確認する</t>
    </r>
    <r>
      <rPr>
        <b/>
        <sz val="11"/>
        <color theme="1"/>
        <rFont val="Yu Gothic"/>
        <family val="3"/>
        <charset val="128"/>
      </rPr>
      <t>、という視点が必要。</t>
    </r>
    <rPh sb="3" eb="5">
      <t>ブンセキ</t>
    </rPh>
    <rPh sb="6" eb="7">
      <t>ツカ</t>
    </rPh>
    <rPh sb="12" eb="14">
      <t>ケンスウ</t>
    </rPh>
    <rPh sb="15" eb="17">
      <t>カクニン</t>
    </rPh>
    <rPh sb="23" eb="25">
      <t>シテン</t>
    </rPh>
    <rPh sb="26" eb="28">
      <t>ヒツヨウ</t>
    </rPh>
    <phoneticPr fontId="9"/>
  </si>
  <si>
    <t>質的変数(原因)→質的変数(結果)の仮説を検証する</t>
    <rPh sb="0" eb="4">
      <t>シツテキヘンスウ</t>
    </rPh>
    <rPh sb="5" eb="7">
      <t>ゲンイン</t>
    </rPh>
    <rPh sb="9" eb="13">
      <t>シツテキヘンスウ</t>
    </rPh>
    <rPh sb="14" eb="16">
      <t>ケッカ</t>
    </rPh>
    <rPh sb="18" eb="20">
      <t>カセツ</t>
    </rPh>
    <rPh sb="21" eb="23">
      <t>ケンショウ</t>
    </rPh>
    <phoneticPr fontId="9"/>
  </si>
  <si>
    <t>ランクA</t>
    <phoneticPr fontId="9"/>
  </si>
  <si>
    <t>2,000円以上の購買</t>
    <rPh sb="5" eb="6">
      <t>エン</t>
    </rPh>
    <rPh sb="6" eb="8">
      <t>イジョウ</t>
    </rPh>
    <rPh sb="9" eb="11">
      <t>コウバイ</t>
    </rPh>
    <phoneticPr fontId="9"/>
  </si>
  <si>
    <t>ランクB</t>
    <phoneticPr fontId="9"/>
  </si>
  <si>
    <t>ランクC</t>
    <phoneticPr fontId="9"/>
  </si>
  <si>
    <t>ランクD</t>
    <phoneticPr fontId="9"/>
  </si>
  <si>
    <r>
      <t>1,500</t>
    </r>
    <r>
      <rPr>
        <sz val="11"/>
        <color theme="1"/>
        <rFont val="ＭＳ ゴシック"/>
        <family val="3"/>
        <charset val="128"/>
      </rPr>
      <t>円以上の購買</t>
    </r>
    <rPh sb="5" eb="6">
      <t>エン</t>
    </rPh>
    <rPh sb="6" eb="8">
      <t>イジョウ</t>
    </rPh>
    <rPh sb="9" eb="11">
      <t>コウバイ</t>
    </rPh>
    <phoneticPr fontId="9"/>
  </si>
  <si>
    <r>
      <t>1,000</t>
    </r>
    <r>
      <rPr>
        <sz val="11"/>
        <color theme="1"/>
        <rFont val="ＭＳ ゴシック"/>
        <family val="3"/>
        <charset val="128"/>
      </rPr>
      <t>円以上の購買</t>
    </r>
    <rPh sb="5" eb="6">
      <t>エン</t>
    </rPh>
    <rPh sb="6" eb="8">
      <t>イジョウ</t>
    </rPh>
    <rPh sb="9" eb="11">
      <t>コウバイ</t>
    </rPh>
    <phoneticPr fontId="9"/>
  </si>
  <si>
    <r>
      <t>1,000</t>
    </r>
    <r>
      <rPr>
        <sz val="11"/>
        <color theme="1"/>
        <rFont val="ＭＳ ゴシック"/>
        <family val="3"/>
        <charset val="128"/>
      </rPr>
      <t>円未満の購買</t>
    </r>
    <rPh sb="5" eb="6">
      <t>エン</t>
    </rPh>
    <rPh sb="6" eb="8">
      <t>ミマン</t>
    </rPh>
    <rPh sb="9" eb="11">
      <t>コウバイ</t>
    </rPh>
    <phoneticPr fontId="9"/>
  </si>
  <si>
    <r>
      <t>男女ごとに購入金額の</t>
    </r>
    <r>
      <rPr>
        <b/>
        <sz val="11"/>
        <color theme="1"/>
        <rFont val="ＭＳ Ｐゴシック"/>
        <family val="3"/>
        <charset val="128"/>
      </rPr>
      <t>ランク付け</t>
    </r>
    <r>
      <rPr>
        <sz val="11"/>
        <color theme="1"/>
        <rFont val="ＭＳ Ｐゴシック"/>
        <family val="3"/>
        <charset val="128"/>
      </rPr>
      <t>を行う。</t>
    </r>
    <rPh sb="0" eb="2">
      <t>ダンジョ</t>
    </rPh>
    <rPh sb="5" eb="7">
      <t>コウニュウ</t>
    </rPh>
    <rPh sb="7" eb="9">
      <t>キンガク</t>
    </rPh>
    <rPh sb="13" eb="14">
      <t>ヅ</t>
    </rPh>
    <rPh sb="16" eb="17">
      <t>オコナ</t>
    </rPh>
    <phoneticPr fontId="9"/>
  </si>
  <si>
    <t>購買ランク</t>
    <rPh sb="0" eb="2">
      <t>コウバイ</t>
    </rPh>
    <phoneticPr fontId="9"/>
  </si>
  <si>
    <t>列ラベル</t>
  </si>
  <si>
    <t>A</t>
  </si>
  <si>
    <t>B</t>
  </si>
  <si>
    <t>C</t>
  </si>
  <si>
    <t>個数 / 購買ランク</t>
  </si>
  <si>
    <r>
      <rPr>
        <b/>
        <sz val="11"/>
        <color rgb="FFFF0000"/>
        <rFont val="ＭＳ ゴシック"/>
        <family val="3"/>
        <charset val="128"/>
      </rPr>
      <t>クロス集計表</t>
    </r>
    <r>
      <rPr>
        <b/>
        <sz val="11"/>
        <color theme="1"/>
        <rFont val="ＭＳ ゴシック"/>
        <family val="3"/>
        <charset val="128"/>
      </rPr>
      <t>　：　質的変数と質的変数で表を作成し、その度数をカウントする表のこと</t>
    </r>
    <rPh sb="3" eb="6">
      <t>シュウケイヒョウ</t>
    </rPh>
    <rPh sb="9" eb="13">
      <t>シツテキヘンスウ</t>
    </rPh>
    <rPh sb="14" eb="18">
      <t>シツテキヘンスウ</t>
    </rPh>
    <rPh sb="19" eb="20">
      <t>ヒョウ</t>
    </rPh>
    <rPh sb="21" eb="23">
      <t>サクセイ</t>
    </rPh>
    <rPh sb="27" eb="29">
      <t>ドスウ</t>
    </rPh>
    <rPh sb="36" eb="37">
      <t>ヒョウ</t>
    </rPh>
    <phoneticPr fontId="9"/>
  </si>
  <si>
    <r>
      <t>男性と女性では総件数が異なるので、絶対数ではなく総数に対する</t>
    </r>
    <r>
      <rPr>
        <b/>
        <sz val="11"/>
        <color rgb="FFFF0000"/>
        <rFont val="ＭＳ ゴシック"/>
        <family val="3"/>
        <charset val="128"/>
      </rPr>
      <t>比率で表示</t>
    </r>
    <r>
      <rPr>
        <sz val="11"/>
        <color theme="1"/>
        <rFont val="ＭＳ ゴシック"/>
        <family val="3"/>
        <charset val="128"/>
      </rPr>
      <t>し、判断する。</t>
    </r>
    <rPh sb="0" eb="2">
      <t>ダンセイ</t>
    </rPh>
    <rPh sb="3" eb="5">
      <t>ジョセイ</t>
    </rPh>
    <rPh sb="7" eb="8">
      <t>ソウ</t>
    </rPh>
    <rPh sb="8" eb="10">
      <t>ケンスウ</t>
    </rPh>
    <rPh sb="11" eb="12">
      <t>コト</t>
    </rPh>
    <rPh sb="17" eb="19">
      <t>ゼッタイ</t>
    </rPh>
    <rPh sb="19" eb="20">
      <t>スウ</t>
    </rPh>
    <rPh sb="24" eb="26">
      <t>ソウスウ</t>
    </rPh>
    <rPh sb="27" eb="28">
      <t>タイ</t>
    </rPh>
    <rPh sb="30" eb="32">
      <t>ヒリツ</t>
    </rPh>
    <rPh sb="33" eb="35">
      <t>ヒョウジ</t>
    </rPh>
    <rPh sb="37" eb="39">
      <t>ハンダン</t>
    </rPh>
    <phoneticPr fontId="9"/>
  </si>
  <si>
    <t>比率で表示するとサンプル数の違いを加味して比較できる。</t>
    <rPh sb="0" eb="2">
      <t>ヒリツ</t>
    </rPh>
    <rPh sb="3" eb="5">
      <t>ヒョウジ</t>
    </rPh>
    <rPh sb="12" eb="13">
      <t>スウ</t>
    </rPh>
    <rPh sb="14" eb="15">
      <t>チガ</t>
    </rPh>
    <rPh sb="17" eb="19">
      <t>カミ</t>
    </rPh>
    <rPh sb="21" eb="23">
      <t>ヒカク</t>
    </rPh>
    <phoneticPr fontId="9"/>
  </si>
  <si>
    <t>今回の場合は、サンプル数が少ないため、結果の安定性が低いと言える。</t>
    <rPh sb="0" eb="2">
      <t>コンカイ</t>
    </rPh>
    <rPh sb="3" eb="5">
      <t>バアイ</t>
    </rPh>
    <rPh sb="11" eb="12">
      <t>スウ</t>
    </rPh>
    <rPh sb="13" eb="14">
      <t>スク</t>
    </rPh>
    <rPh sb="19" eb="21">
      <t>ケッカ</t>
    </rPh>
    <rPh sb="22" eb="25">
      <t>アンテイセイ</t>
    </rPh>
    <rPh sb="26" eb="27">
      <t>ヒク</t>
    </rPh>
    <rPh sb="29" eb="30">
      <t>イ</t>
    </rPh>
    <phoneticPr fontId="9"/>
  </si>
  <si>
    <r>
      <t>クロス集計をグラフにする場合は、</t>
    </r>
    <r>
      <rPr>
        <b/>
        <sz val="11"/>
        <color theme="4"/>
        <rFont val="ＭＳ Ｐゴシック"/>
        <family val="3"/>
        <charset val="128"/>
      </rPr>
      <t>「100%積み上げ横棒グラフ」</t>
    </r>
    <r>
      <rPr>
        <sz val="11"/>
        <color theme="1"/>
        <rFont val="ＭＳ Ｐゴシック"/>
        <family val="3"/>
        <charset val="128"/>
      </rPr>
      <t>を使う。</t>
    </r>
    <rPh sb="3" eb="5">
      <t>シュウケイ</t>
    </rPh>
    <rPh sb="12" eb="14">
      <t>バアイ</t>
    </rPh>
    <rPh sb="21" eb="22">
      <t>ツ</t>
    </rPh>
    <rPh sb="23" eb="24">
      <t>ア</t>
    </rPh>
    <rPh sb="25" eb="27">
      <t>ヨコボウ</t>
    </rPh>
    <rPh sb="32" eb="33">
      <t>ツカ</t>
    </rPh>
    <phoneticPr fontId="9"/>
  </si>
  <si>
    <t>No</t>
    <phoneticPr fontId="9"/>
  </si>
  <si>
    <t>カード所有</t>
    <rPh sb="3" eb="5">
      <t>ショユウ</t>
    </rPh>
    <phoneticPr fontId="9"/>
  </si>
  <si>
    <t>購買金額</t>
    <rPh sb="0" eb="4">
      <t>コウバイキンガク</t>
    </rPh>
    <phoneticPr fontId="9"/>
  </si>
  <si>
    <t>持っていない</t>
  </si>
  <si>
    <t>持っていない</t>
    <rPh sb="0" eb="1">
      <t>モ</t>
    </rPh>
    <phoneticPr fontId="9"/>
  </si>
  <si>
    <t>持っている</t>
  </si>
  <si>
    <t>持っている</t>
    <rPh sb="0" eb="1">
      <t>モ</t>
    </rPh>
    <phoneticPr fontId="9"/>
  </si>
  <si>
    <t>合計 / 購買金額</t>
  </si>
  <si>
    <t>平均 / 購買金額2</t>
  </si>
  <si>
    <t>個数 / 購買金額2</t>
  </si>
  <si>
    <t>散布図</t>
    <rPh sb="0" eb="3">
      <t>サンプズ</t>
    </rPh>
    <phoneticPr fontId="9"/>
  </si>
  <si>
    <t>・量的変数と量的変数の関係を折れ線グラフから確認できる。</t>
    <rPh sb="1" eb="5">
      <t>リョウテキヘンスウ</t>
    </rPh>
    <rPh sb="6" eb="10">
      <t>リョウテキヘンスウ</t>
    </rPh>
    <rPh sb="11" eb="13">
      <t>カンケイ</t>
    </rPh>
    <rPh sb="14" eb="15">
      <t>オ</t>
    </rPh>
    <rPh sb="16" eb="17">
      <t>セン</t>
    </rPh>
    <rPh sb="22" eb="24">
      <t>カクニン</t>
    </rPh>
    <phoneticPr fontId="9"/>
  </si>
  <si>
    <t>・量的変数と量的変数の関係を散布図から確認できる。</t>
    <rPh sb="1" eb="5">
      <t>リョウテキヘンスウ</t>
    </rPh>
    <rPh sb="6" eb="10">
      <t>リョウテキヘンスウ</t>
    </rPh>
    <rPh sb="11" eb="13">
      <t>カンケイ</t>
    </rPh>
    <rPh sb="14" eb="17">
      <t>サンプズ</t>
    </rPh>
    <rPh sb="19" eb="21">
      <t>カクニン</t>
    </rPh>
    <phoneticPr fontId="9"/>
  </si>
  <si>
    <t>・複数の散布図を比較できるようになる。</t>
    <rPh sb="1" eb="3">
      <t>フクスウ</t>
    </rPh>
    <rPh sb="4" eb="7">
      <t>サンプズ</t>
    </rPh>
    <rPh sb="8" eb="10">
      <t>ヒカク</t>
    </rPh>
    <phoneticPr fontId="9"/>
  </si>
  <si>
    <t>量的変数と量的変数の関係を知る。</t>
    <rPh sb="0" eb="4">
      <t>リョウテキヘンスウ</t>
    </rPh>
    <rPh sb="5" eb="9">
      <t>リョウテキヘンスウ</t>
    </rPh>
    <rPh sb="10" eb="12">
      <t>カンケイ</t>
    </rPh>
    <rPh sb="13" eb="14">
      <t>シ</t>
    </rPh>
    <phoneticPr fontId="9"/>
  </si>
  <si>
    <t>ビジネスデータの特徴の１つは時系列データであること。</t>
    <rPh sb="8" eb="10">
      <t>トクチョウ</t>
    </rPh>
    <rPh sb="14" eb="17">
      <t>ジケイレツ</t>
    </rPh>
    <phoneticPr fontId="9"/>
  </si>
  <si>
    <t>年月日</t>
  </si>
  <si>
    <t>最高気温(℃)</t>
  </si>
  <si>
    <t>アルコール</t>
    <phoneticPr fontId="44"/>
  </si>
  <si>
    <t>肉類</t>
    <rPh sb="0" eb="2">
      <t>ニクルイ</t>
    </rPh>
    <phoneticPr fontId="44"/>
  </si>
  <si>
    <t>魚類</t>
    <rPh sb="0" eb="1">
      <t>サカナ</t>
    </rPh>
    <rPh sb="1" eb="2">
      <t>ルイ</t>
    </rPh>
    <phoneticPr fontId="44"/>
  </si>
  <si>
    <t>野菜</t>
    <rPh sb="0" eb="2">
      <t>ヤサイ</t>
    </rPh>
    <phoneticPr fontId="44"/>
  </si>
  <si>
    <t>アルコール</t>
  </si>
  <si>
    <t>肉類</t>
  </si>
  <si>
    <t>魚類</t>
  </si>
  <si>
    <t>野菜</t>
  </si>
  <si>
    <t>基本統計量</t>
    <rPh sb="0" eb="5">
      <t>キホントウケイリョウ</t>
    </rPh>
    <phoneticPr fontId="9"/>
  </si>
  <si>
    <t>最小</t>
    <rPh sb="0" eb="2">
      <t>サイショウ</t>
    </rPh>
    <phoneticPr fontId="9"/>
  </si>
  <si>
    <t>最大</t>
    <rPh sb="0" eb="2">
      <t>サイダイ</t>
    </rPh>
    <phoneticPr fontId="9"/>
  </si>
  <si>
    <t>範囲</t>
    <rPh sb="0" eb="2">
      <t>ハンイ</t>
    </rPh>
    <phoneticPr fontId="9"/>
  </si>
  <si>
    <t>最高気温</t>
    <rPh sb="0" eb="2">
      <t>サイコウ</t>
    </rPh>
    <rPh sb="2" eb="4">
      <t>キオン</t>
    </rPh>
    <phoneticPr fontId="9"/>
  </si>
  <si>
    <t>アルコール</t>
    <phoneticPr fontId="9"/>
  </si>
  <si>
    <t>肉類</t>
    <rPh sb="0" eb="2">
      <t>ニクルイ</t>
    </rPh>
    <phoneticPr fontId="9"/>
  </si>
  <si>
    <t>魚類</t>
    <rPh sb="0" eb="2">
      <t>ギョルイ</t>
    </rPh>
    <phoneticPr fontId="9"/>
  </si>
  <si>
    <t>野菜</t>
    <rPh sb="0" eb="2">
      <t>ヤサイ</t>
    </rPh>
    <phoneticPr fontId="9"/>
  </si>
  <si>
    <t>注意）アルコール飲料の縦軸が気温と同じ軸なため、変化が小さく見えている可能性あり</t>
    <rPh sb="0" eb="2">
      <t>チュウイ</t>
    </rPh>
    <rPh sb="8" eb="10">
      <t>インリョウ</t>
    </rPh>
    <rPh sb="11" eb="13">
      <t>タテジク</t>
    </rPh>
    <rPh sb="14" eb="16">
      <t>キオン</t>
    </rPh>
    <rPh sb="17" eb="18">
      <t>オナ</t>
    </rPh>
    <rPh sb="19" eb="20">
      <t>ジク</t>
    </rPh>
    <rPh sb="24" eb="26">
      <t>ヘンカ</t>
    </rPh>
    <rPh sb="27" eb="28">
      <t>チイ</t>
    </rPh>
    <rPh sb="30" eb="31">
      <t>ミ</t>
    </rPh>
    <rPh sb="35" eb="38">
      <t>カノウセイ</t>
    </rPh>
    <phoneticPr fontId="9"/>
  </si>
  <si>
    <t>最高気温とアルコール飲料の売上金額には、関連がありそう。</t>
    <rPh sb="0" eb="4">
      <t>サイコウキオン</t>
    </rPh>
    <rPh sb="10" eb="12">
      <t>インリョウ</t>
    </rPh>
    <rPh sb="13" eb="17">
      <t>ウリアゲキンガク</t>
    </rPh>
    <rPh sb="20" eb="22">
      <t>カンレン</t>
    </rPh>
    <phoneticPr fontId="9"/>
  </si>
  <si>
    <t>量的変数と量的変数の関係をグラフ化する。：折れ線グラフ</t>
    <rPh sb="0" eb="4">
      <t>リョウテキヘンスウ</t>
    </rPh>
    <rPh sb="5" eb="9">
      <t>リョウテキヘンスウ</t>
    </rPh>
    <rPh sb="10" eb="12">
      <t>カンケイ</t>
    </rPh>
    <rPh sb="16" eb="17">
      <t>カ</t>
    </rPh>
    <rPh sb="21" eb="22">
      <t>オ</t>
    </rPh>
    <rPh sb="23" eb="24">
      <t>セン</t>
    </rPh>
    <phoneticPr fontId="9"/>
  </si>
  <si>
    <t>量的変数と量的変数の関係をグラフ化する。：散布図</t>
    <rPh sb="0" eb="4">
      <t>リョウテキヘンスウ</t>
    </rPh>
    <rPh sb="5" eb="9">
      <t>リョウテキヘンスウ</t>
    </rPh>
    <rPh sb="10" eb="12">
      <t>カンケイ</t>
    </rPh>
    <rPh sb="16" eb="17">
      <t>カ</t>
    </rPh>
    <rPh sb="21" eb="24">
      <t>サンプズ</t>
    </rPh>
    <phoneticPr fontId="9"/>
  </si>
  <si>
    <t>散布図を見てわかること</t>
    <rPh sb="0" eb="3">
      <t>サンプズ</t>
    </rPh>
    <rPh sb="4" eb="5">
      <t>ミ</t>
    </rPh>
    <phoneticPr fontId="9"/>
  </si>
  <si>
    <t>・最高気温が高いほど、アルコール飲料の売上金額が増える。</t>
    <rPh sb="1" eb="5">
      <t>サイコウキオン</t>
    </rPh>
    <rPh sb="6" eb="7">
      <t>タカ</t>
    </rPh>
    <rPh sb="16" eb="18">
      <t>インリョウ</t>
    </rPh>
    <rPh sb="19" eb="23">
      <t>ウリアゲキンガク</t>
    </rPh>
    <rPh sb="24" eb="25">
      <t>フ</t>
    </rPh>
    <phoneticPr fontId="9"/>
  </si>
  <si>
    <t>・最高気温が変わっても、肉類の売上金額はあまり変わらない。</t>
    <rPh sb="1" eb="5">
      <t>サイコウキオン</t>
    </rPh>
    <rPh sb="6" eb="7">
      <t>カ</t>
    </rPh>
    <rPh sb="12" eb="14">
      <t>ニクルイ</t>
    </rPh>
    <rPh sb="15" eb="19">
      <t>ウリアゲキンガク</t>
    </rPh>
    <rPh sb="23" eb="24">
      <t>カ</t>
    </rPh>
    <phoneticPr fontId="9"/>
  </si>
  <si>
    <t>・最高気温が高いほど、魚類の売上金額は減っている。</t>
    <rPh sb="1" eb="3">
      <t>サイコウ</t>
    </rPh>
    <rPh sb="3" eb="5">
      <t>キオン</t>
    </rPh>
    <rPh sb="6" eb="7">
      <t>タカ</t>
    </rPh>
    <rPh sb="11" eb="13">
      <t>ギョルイ</t>
    </rPh>
    <rPh sb="14" eb="18">
      <t>ウリアゲキンガク</t>
    </rPh>
    <rPh sb="19" eb="20">
      <t>ヘ</t>
    </rPh>
    <phoneticPr fontId="9"/>
  </si>
  <si>
    <t>・最高気温が変わっても、野菜の売上金額はあまり変わらない。ただし、2群に分かれているように見える。</t>
    <rPh sb="1" eb="5">
      <t>サイコウキオン</t>
    </rPh>
    <rPh sb="6" eb="7">
      <t>カ</t>
    </rPh>
    <rPh sb="12" eb="14">
      <t>ヤサイ</t>
    </rPh>
    <rPh sb="15" eb="19">
      <t>ウリアゲキンガク</t>
    </rPh>
    <rPh sb="23" eb="24">
      <t>カ</t>
    </rPh>
    <rPh sb="34" eb="35">
      <t>ム</t>
    </rPh>
    <rPh sb="36" eb="37">
      <t>ワ</t>
    </rPh>
    <rPh sb="45" eb="46">
      <t>ミ</t>
    </rPh>
    <phoneticPr fontId="9"/>
  </si>
  <si>
    <t>散布図を作成する場合の注意点</t>
    <rPh sb="0" eb="3">
      <t>サンプズ</t>
    </rPh>
    <rPh sb="4" eb="6">
      <t>サクセイ</t>
    </rPh>
    <rPh sb="8" eb="10">
      <t>バアイ</t>
    </rPh>
    <rPh sb="11" eb="14">
      <t>チュウイテン</t>
    </rPh>
    <phoneticPr fontId="9"/>
  </si>
  <si>
    <t>・軸の縮尺を適切に変えて、傾向を明らかにする。</t>
    <rPh sb="1" eb="2">
      <t>ジク</t>
    </rPh>
    <rPh sb="3" eb="5">
      <t>シュクシャク</t>
    </rPh>
    <rPh sb="6" eb="8">
      <t>テキセツ</t>
    </rPh>
    <rPh sb="9" eb="10">
      <t>カ</t>
    </rPh>
    <rPh sb="13" eb="15">
      <t>ケイコウ</t>
    </rPh>
    <rPh sb="16" eb="17">
      <t>アキ</t>
    </rPh>
    <phoneticPr fontId="9"/>
  </si>
  <si>
    <r>
      <rPr>
        <sz val="11"/>
        <color theme="1"/>
        <rFont val="ＭＳ Ｐゴシック"/>
        <family val="3"/>
        <charset val="128"/>
      </rPr>
      <t>⇒見た目の印象に左右されない</t>
    </r>
    <r>
      <rPr>
        <b/>
        <sz val="11"/>
        <color rgb="FFFF0000"/>
        <rFont val="ＭＳ Ｐゴシック"/>
        <family val="3"/>
        <charset val="128"/>
      </rPr>
      <t>相関係数</t>
    </r>
    <rPh sb="1" eb="2">
      <t>ミ</t>
    </rPh>
    <rPh sb="3" eb="4">
      <t>メ</t>
    </rPh>
    <rPh sb="5" eb="7">
      <t>インショウ</t>
    </rPh>
    <rPh sb="8" eb="10">
      <t>サユウ</t>
    </rPh>
    <rPh sb="14" eb="18">
      <t>ソウカンケイスウ</t>
    </rPh>
    <phoneticPr fontId="9"/>
  </si>
  <si>
    <t>番号</t>
    <rPh sb="0" eb="2">
      <t>バンゴウ</t>
    </rPh>
    <phoneticPr fontId="9"/>
  </si>
  <si>
    <t>最高気温</t>
    <rPh sb="0" eb="4">
      <t>サイコウキオン</t>
    </rPh>
    <phoneticPr fontId="9"/>
  </si>
  <si>
    <t>売上本数</t>
    <rPh sb="0" eb="4">
      <t>ウリアゲホンスウ</t>
    </rPh>
    <phoneticPr fontId="9"/>
  </si>
  <si>
    <t>相関</t>
    <rPh sb="0" eb="2">
      <t>ソウカン</t>
    </rPh>
    <phoneticPr fontId="9"/>
  </si>
  <si>
    <r>
      <t>統計学の相関とは、</t>
    </r>
    <r>
      <rPr>
        <b/>
        <sz val="11"/>
        <color rgb="FF0070C0"/>
        <rFont val="ＭＳ Ｐゴシック"/>
        <family val="3"/>
        <charset val="128"/>
      </rPr>
      <t>「ピアソンの積率相関係数」</t>
    </r>
    <r>
      <rPr>
        <sz val="11"/>
        <color theme="1"/>
        <rFont val="ＭＳ Ｐゴシック"/>
        <family val="3"/>
        <charset val="128"/>
      </rPr>
      <t>のこと。Excelで求められる。</t>
    </r>
    <rPh sb="0" eb="3">
      <t>トウケイガク</t>
    </rPh>
    <rPh sb="4" eb="6">
      <t>ソウカン</t>
    </rPh>
    <rPh sb="15" eb="17">
      <t>セキリツ</t>
    </rPh>
    <rPh sb="17" eb="21">
      <t>ソウカンケイスウ</t>
    </rPh>
    <rPh sb="32" eb="33">
      <t>モト</t>
    </rPh>
    <phoneticPr fontId="9"/>
  </si>
  <si>
    <t>統計学で相関と言った場合、それは2変数間の直線関係の程度を表す。</t>
    <rPh sb="0" eb="3">
      <t>トウケイガク</t>
    </rPh>
    <rPh sb="4" eb="6">
      <t>ソウカン</t>
    </rPh>
    <rPh sb="7" eb="8">
      <t>イ</t>
    </rPh>
    <rPh sb="10" eb="12">
      <t>バアイ</t>
    </rPh>
    <rPh sb="17" eb="19">
      <t>ヘンスウ</t>
    </rPh>
    <rPh sb="19" eb="20">
      <t>アイダ</t>
    </rPh>
    <rPh sb="21" eb="25">
      <t>チョクセンカンケイ</t>
    </rPh>
    <rPh sb="26" eb="28">
      <t>テイド</t>
    </rPh>
    <rPh sb="29" eb="30">
      <t>アラワ</t>
    </rPh>
    <phoneticPr fontId="9"/>
  </si>
  <si>
    <r>
      <t>Excel</t>
    </r>
    <r>
      <rPr>
        <sz val="11"/>
        <color theme="1"/>
        <rFont val="ＭＳ ゴシック"/>
        <family val="3"/>
        <charset val="128"/>
      </rPr>
      <t>では、</t>
    </r>
    <r>
      <rPr>
        <b/>
        <sz val="11"/>
        <color rgb="FFFF0000"/>
        <rFont val="Calibri"/>
        <family val="2"/>
        <scheme val="minor"/>
      </rPr>
      <t>CORREL</t>
    </r>
    <r>
      <rPr>
        <b/>
        <sz val="11"/>
        <color rgb="FFFF0000"/>
        <rFont val="ＭＳ ゴシック"/>
        <family val="3"/>
        <charset val="128"/>
      </rPr>
      <t>関数</t>
    </r>
    <r>
      <rPr>
        <sz val="11"/>
        <color theme="1"/>
        <rFont val="ＭＳ ゴシック"/>
        <family val="3"/>
        <charset val="128"/>
      </rPr>
      <t>を用いる。</t>
    </r>
    <rPh sb="14" eb="16">
      <t>カンスウ</t>
    </rPh>
    <rPh sb="17" eb="18">
      <t>モチ</t>
    </rPh>
    <phoneticPr fontId="9"/>
  </si>
  <si>
    <t>生徒No</t>
    <rPh sb="0" eb="2">
      <t>セイト</t>
    </rPh>
    <phoneticPr fontId="9"/>
  </si>
  <si>
    <t>身長</t>
    <rPh sb="0" eb="2">
      <t>シンチョウ</t>
    </rPh>
    <phoneticPr fontId="9"/>
  </si>
  <si>
    <t>体重</t>
    <rPh sb="0" eb="2">
      <t>タイジュウ</t>
    </rPh>
    <phoneticPr fontId="9"/>
  </si>
  <si>
    <t>相関係数</t>
    <rPh sb="0" eb="4">
      <t>ソウカンケイスウ</t>
    </rPh>
    <phoneticPr fontId="9"/>
  </si>
  <si>
    <t>絶対値</t>
    <rPh sb="0" eb="3">
      <t>ゼッタイチ</t>
    </rPh>
    <phoneticPr fontId="9"/>
  </si>
  <si>
    <t>0.7以上</t>
    <rPh sb="3" eb="5">
      <t>イジョウ</t>
    </rPh>
    <phoneticPr fontId="9"/>
  </si>
  <si>
    <t>強い相関がある(強い直線関係がある)</t>
    <rPh sb="0" eb="1">
      <t>ツヨ</t>
    </rPh>
    <rPh sb="2" eb="4">
      <t>ソウカン</t>
    </rPh>
    <rPh sb="8" eb="9">
      <t>ツヨ</t>
    </rPh>
    <rPh sb="10" eb="14">
      <t>チョクセンカンケイ</t>
    </rPh>
    <phoneticPr fontId="9"/>
  </si>
  <si>
    <t>0.4以上 0.7未満</t>
    <rPh sb="3" eb="5">
      <t>イジョウ</t>
    </rPh>
    <rPh sb="9" eb="11">
      <t>ミマン</t>
    </rPh>
    <phoneticPr fontId="9"/>
  </si>
  <si>
    <t>相関がある(直線関係がある)</t>
    <rPh sb="0" eb="2">
      <t>ソウカン</t>
    </rPh>
    <rPh sb="6" eb="10">
      <t>チョクセンカンケイ</t>
    </rPh>
    <phoneticPr fontId="9"/>
  </si>
  <si>
    <r>
      <t xml:space="preserve">0.2以上 </t>
    </r>
    <r>
      <rPr>
        <sz val="11"/>
        <color theme="1"/>
        <rFont val="ＭＳ Ｐゴシック"/>
        <family val="3"/>
        <charset val="128"/>
      </rPr>
      <t>0.4未満</t>
    </r>
    <rPh sb="3" eb="5">
      <t>イジョウ</t>
    </rPh>
    <rPh sb="9" eb="11">
      <t>ミマン</t>
    </rPh>
    <phoneticPr fontId="9"/>
  </si>
  <si>
    <t>弱い相関がある(弱い直線関係あがる)</t>
    <rPh sb="0" eb="1">
      <t>ヨワ</t>
    </rPh>
    <rPh sb="2" eb="4">
      <t>ソウカン</t>
    </rPh>
    <rPh sb="8" eb="9">
      <t>ヨワ</t>
    </rPh>
    <rPh sb="10" eb="14">
      <t>チョクセンカンケイ</t>
    </rPh>
    <phoneticPr fontId="9"/>
  </si>
  <si>
    <t>0.2未満</t>
    <rPh sb="3" eb="5">
      <t>ミマン</t>
    </rPh>
    <phoneticPr fontId="9"/>
  </si>
  <si>
    <t>ほとんど相関がない(ほとんど直線関係がない)</t>
    <rPh sb="4" eb="6">
      <t>ソウカン</t>
    </rPh>
    <rPh sb="14" eb="18">
      <t>チョクセンカンケイ</t>
    </rPh>
    <phoneticPr fontId="9"/>
  </si>
  <si>
    <t>※データ分析の相関から求めた</t>
    <rPh sb="4" eb="6">
      <t>ブンセキ</t>
    </rPh>
    <rPh sb="7" eb="9">
      <t>ソウカン</t>
    </rPh>
    <rPh sb="11" eb="12">
      <t>モト</t>
    </rPh>
    <phoneticPr fontId="9"/>
  </si>
  <si>
    <t>相関係数の値はグラフのデザインを変えても同じですので、見た目にまどわされない客観的な指標といえる。</t>
    <rPh sb="0" eb="4">
      <t>ソウカンケイスウ</t>
    </rPh>
    <rPh sb="5" eb="6">
      <t>アタイ</t>
    </rPh>
    <rPh sb="16" eb="17">
      <t>カ</t>
    </rPh>
    <rPh sb="20" eb="21">
      <t>オナ</t>
    </rPh>
    <rPh sb="27" eb="28">
      <t>ミ</t>
    </rPh>
    <rPh sb="29" eb="30">
      <t>メ</t>
    </rPh>
    <rPh sb="38" eb="41">
      <t>キャッカンテキ</t>
    </rPh>
    <rPh sb="42" eb="44">
      <t>シヒョウ</t>
    </rPh>
    <phoneticPr fontId="9"/>
  </si>
  <si>
    <t>直線関係から2変数の関係を確認したい場合には、散布図と相関係数の値を確認して分析する。</t>
    <rPh sb="0" eb="4">
      <t>チョクセンカンケイ</t>
    </rPh>
    <rPh sb="7" eb="9">
      <t>ヘンスウ</t>
    </rPh>
    <rPh sb="10" eb="12">
      <t>カンケイ</t>
    </rPh>
    <rPh sb="13" eb="15">
      <t>カクニン</t>
    </rPh>
    <rPh sb="18" eb="20">
      <t>バアイ</t>
    </rPh>
    <rPh sb="23" eb="26">
      <t>サンプズ</t>
    </rPh>
    <rPh sb="27" eb="31">
      <t>ソウカンケイスウ</t>
    </rPh>
    <rPh sb="32" eb="33">
      <t>アタイ</t>
    </rPh>
    <rPh sb="34" eb="36">
      <t>カクニン</t>
    </rPh>
    <rPh sb="38" eb="40">
      <t>ブンセキ</t>
    </rPh>
    <phoneticPr fontId="9"/>
  </si>
  <si>
    <t>相関がない＝関係がない、ではない。</t>
    <rPh sb="0" eb="2">
      <t>ソウカン</t>
    </rPh>
    <rPh sb="6" eb="8">
      <t>カンケイ</t>
    </rPh>
    <phoneticPr fontId="9"/>
  </si>
  <si>
    <t>データの分布が山形のような場合、相関係数は０に近い数字がでるが、この場合も山の頂点を左右にして傾向が見られる。</t>
    <rPh sb="4" eb="6">
      <t>ブンプ</t>
    </rPh>
    <rPh sb="7" eb="9">
      <t>ヤマガタ</t>
    </rPh>
    <rPh sb="13" eb="15">
      <t>バアイ</t>
    </rPh>
    <rPh sb="16" eb="20">
      <t>ソウカンケイスウ</t>
    </rPh>
    <rPh sb="23" eb="24">
      <t>チカ</t>
    </rPh>
    <rPh sb="25" eb="27">
      <t>スウジ</t>
    </rPh>
    <rPh sb="34" eb="36">
      <t>バアイ</t>
    </rPh>
    <rPh sb="37" eb="38">
      <t>ヤマ</t>
    </rPh>
    <rPh sb="39" eb="41">
      <t>チョウテン</t>
    </rPh>
    <rPh sb="42" eb="44">
      <t>サユウ</t>
    </rPh>
    <rPh sb="47" eb="49">
      <t>ケイコウ</t>
    </rPh>
    <rPh sb="50" eb="51">
      <t>ミ</t>
    </rPh>
    <phoneticPr fontId="9"/>
  </si>
  <si>
    <t>山の頂点で左右に分けて、相関を計算することもある。</t>
    <rPh sb="0" eb="1">
      <t>ヤマ</t>
    </rPh>
    <rPh sb="2" eb="4">
      <t>チョウテン</t>
    </rPh>
    <rPh sb="5" eb="7">
      <t>サユウ</t>
    </rPh>
    <rPh sb="8" eb="9">
      <t>ワ</t>
    </rPh>
    <rPh sb="12" eb="14">
      <t>ソウカン</t>
    </rPh>
    <rPh sb="15" eb="17">
      <t>ケイサン</t>
    </rPh>
    <phoneticPr fontId="9"/>
  </si>
  <si>
    <t>相関がある＝因果関係がある、ではない。</t>
    <rPh sb="0" eb="2">
      <t>ソウカン</t>
    </rPh>
    <rPh sb="6" eb="10">
      <t>インガカンケイ</t>
    </rPh>
    <phoneticPr fontId="9"/>
  </si>
  <si>
    <t>最高気温が高くなる⇒アルコール飲料が売れる　相関関係蟻と言える。</t>
    <rPh sb="0" eb="2">
      <t>サイコウ</t>
    </rPh>
    <rPh sb="2" eb="4">
      <t>キオン</t>
    </rPh>
    <rPh sb="5" eb="6">
      <t>タカ</t>
    </rPh>
    <rPh sb="15" eb="17">
      <t>インリョウ</t>
    </rPh>
    <rPh sb="18" eb="19">
      <t>ウ</t>
    </rPh>
    <rPh sb="22" eb="26">
      <t>ソウカンカンケイ</t>
    </rPh>
    <rPh sb="26" eb="27">
      <t>アリ</t>
    </rPh>
    <rPh sb="28" eb="29">
      <t>イ</t>
    </rPh>
    <phoneticPr fontId="9"/>
  </si>
  <si>
    <t>逆にアルコール飲料の売れ行きと最高気温の関係は、相関係数は同じだが、</t>
    <rPh sb="0" eb="1">
      <t>ギャク</t>
    </rPh>
    <rPh sb="7" eb="9">
      <t>インリョウ</t>
    </rPh>
    <rPh sb="10" eb="11">
      <t>ウ</t>
    </rPh>
    <rPh sb="12" eb="13">
      <t>ユ</t>
    </rPh>
    <rPh sb="15" eb="19">
      <t>サイコウキオン</t>
    </rPh>
    <rPh sb="20" eb="22">
      <t>カンケイ</t>
    </rPh>
    <rPh sb="24" eb="28">
      <t>ソウカンケイスウ</t>
    </rPh>
    <rPh sb="29" eb="30">
      <t>オナ</t>
    </rPh>
    <phoneticPr fontId="9"/>
  </si>
  <si>
    <t>アルコール飲料が売れる⇒最高気温が高くなる、とは言えない。</t>
    <rPh sb="5" eb="7">
      <t>インリョウ</t>
    </rPh>
    <rPh sb="8" eb="9">
      <t>ウ</t>
    </rPh>
    <rPh sb="12" eb="16">
      <t>サイコウキオン</t>
    </rPh>
    <rPh sb="17" eb="18">
      <t>タカ</t>
    </rPh>
    <rPh sb="24" eb="25">
      <t>イ</t>
    </rPh>
    <phoneticPr fontId="9"/>
  </si>
  <si>
    <t>また、アイスクリームの売り上げが高い日は、ビールの売り上げも多いという関係があり、相関係数が０．９だとする。</t>
    <rPh sb="11" eb="12">
      <t>ウ</t>
    </rPh>
    <rPh sb="13" eb="14">
      <t>ア</t>
    </rPh>
    <rPh sb="16" eb="17">
      <t>タカ</t>
    </rPh>
    <rPh sb="18" eb="19">
      <t>ヒ</t>
    </rPh>
    <rPh sb="25" eb="26">
      <t>ウ</t>
    </rPh>
    <rPh sb="27" eb="28">
      <t>ア</t>
    </rPh>
    <rPh sb="30" eb="31">
      <t>オオ</t>
    </rPh>
    <rPh sb="35" eb="37">
      <t>カンケイ</t>
    </rPh>
    <rPh sb="41" eb="45">
      <t>ソウカンケイスウ</t>
    </rPh>
    <phoneticPr fontId="9"/>
  </si>
  <si>
    <t>これからアイスクリームの売れ行きがビールの売れ行きの原因と言えるか、と言えばそうはならない。</t>
    <rPh sb="12" eb="13">
      <t>ウ</t>
    </rPh>
    <rPh sb="14" eb="15">
      <t>ユ</t>
    </rPh>
    <rPh sb="21" eb="22">
      <t>ウ</t>
    </rPh>
    <rPh sb="23" eb="24">
      <t>ユ</t>
    </rPh>
    <rPh sb="26" eb="28">
      <t>ゲンイン</t>
    </rPh>
    <rPh sb="29" eb="30">
      <t>イ</t>
    </rPh>
    <rPh sb="35" eb="36">
      <t>イ</t>
    </rPh>
    <phoneticPr fontId="9"/>
  </si>
  <si>
    <r>
      <t>背後に気温という</t>
    </r>
    <r>
      <rPr>
        <b/>
        <sz val="11"/>
        <color rgb="FFFF0000"/>
        <rFont val="ＭＳ Ｐゴシック"/>
        <family val="3"/>
        <charset val="128"/>
      </rPr>
      <t>「共通要因」</t>
    </r>
    <r>
      <rPr>
        <sz val="11"/>
        <color theme="1"/>
        <rFont val="ＭＳ Ｐゴシック"/>
        <family val="3"/>
        <charset val="128"/>
      </rPr>
      <t>があると考えたほうが自然。</t>
    </r>
    <rPh sb="0" eb="2">
      <t>ハイゴ</t>
    </rPh>
    <rPh sb="3" eb="5">
      <t>キオン</t>
    </rPh>
    <rPh sb="9" eb="13">
      <t>キョウツウヨウイン</t>
    </rPh>
    <rPh sb="18" eb="19">
      <t>カンガ</t>
    </rPh>
    <rPh sb="24" eb="26">
      <t>シゼン</t>
    </rPh>
    <phoneticPr fontId="9"/>
  </si>
  <si>
    <r>
      <rPr>
        <b/>
        <sz val="11"/>
        <color theme="4"/>
        <rFont val="ＭＳ ゴシック"/>
        <family val="3"/>
        <charset val="128"/>
      </rPr>
      <t>疑似相関：</t>
    </r>
    <r>
      <rPr>
        <sz val="11"/>
        <color theme="1"/>
        <rFont val="ＭＳ ゴシック"/>
        <family val="3"/>
        <charset val="128"/>
      </rPr>
      <t>背景に共通要因があるのに、２つの変数に関係がある場合</t>
    </r>
    <rPh sb="0" eb="2">
      <t>ギジ</t>
    </rPh>
    <rPh sb="2" eb="4">
      <t>ソウカン</t>
    </rPh>
    <rPh sb="5" eb="7">
      <t>ハイケイ</t>
    </rPh>
    <rPh sb="8" eb="12">
      <t>キョウツウヨウイン</t>
    </rPh>
    <rPh sb="21" eb="23">
      <t>ヘンスウ</t>
    </rPh>
    <rPh sb="24" eb="26">
      <t>カンケイ</t>
    </rPh>
    <rPh sb="29" eb="31">
      <t>バアイ</t>
    </rPh>
    <phoneticPr fontId="9"/>
  </si>
  <si>
    <t>最高気温</t>
  </si>
  <si>
    <t>売上本数</t>
  </si>
  <si>
    <t>回帰分析</t>
    <rPh sb="0" eb="4">
      <t>カイキブンセキ</t>
    </rPh>
    <phoneticPr fontId="9"/>
  </si>
  <si>
    <t>・回帰分析を使って、直線関係を具体化できる</t>
    <rPh sb="1" eb="5">
      <t>カイキブンセキ</t>
    </rPh>
    <rPh sb="6" eb="7">
      <t>ツカ</t>
    </rPh>
    <rPh sb="10" eb="14">
      <t>チョクセンカンケイ</t>
    </rPh>
    <rPh sb="15" eb="18">
      <t>グタイカ</t>
    </rPh>
    <phoneticPr fontId="9"/>
  </si>
  <si>
    <t>・傾きの検討で、原因からの影響の大きさを検討できる。</t>
    <rPh sb="1" eb="2">
      <t>カタム</t>
    </rPh>
    <rPh sb="4" eb="6">
      <t>ケントウ</t>
    </rPh>
    <rPh sb="8" eb="10">
      <t>ゲンイン</t>
    </rPh>
    <rPh sb="13" eb="15">
      <t>エイキョウ</t>
    </rPh>
    <rPh sb="16" eb="17">
      <t>オオ</t>
    </rPh>
    <rPh sb="20" eb="22">
      <t>ケントウ</t>
    </rPh>
    <phoneticPr fontId="9"/>
  </si>
  <si>
    <t>・R-2乗値を使って、原因の説明力を検討できる。</t>
    <rPh sb="4" eb="5">
      <t>ノ</t>
    </rPh>
    <rPh sb="5" eb="6">
      <t>アタイ</t>
    </rPh>
    <rPh sb="7" eb="8">
      <t>ツカ</t>
    </rPh>
    <rPh sb="11" eb="13">
      <t>ゲンイン</t>
    </rPh>
    <rPh sb="14" eb="17">
      <t>セツメイリョク</t>
    </rPh>
    <rPh sb="18" eb="20">
      <t>ケントウ</t>
    </rPh>
    <phoneticPr fontId="9"/>
  </si>
  <si>
    <t>日付</t>
    <rPh sb="0" eb="2">
      <t>ヒヅケ</t>
    </rPh>
    <phoneticPr fontId="9"/>
  </si>
  <si>
    <t>価格</t>
  </si>
  <si>
    <t>価格</t>
    <rPh sb="0" eb="2">
      <t>カカク</t>
    </rPh>
    <phoneticPr fontId="9"/>
  </si>
  <si>
    <t>売上個数</t>
  </si>
  <si>
    <t>売上個数</t>
    <rPh sb="0" eb="4">
      <t>ウリアゲコスウ</t>
    </rPh>
    <phoneticPr fontId="9"/>
  </si>
  <si>
    <t>※負の強い相関関係がある。</t>
    <rPh sb="1" eb="2">
      <t>フ</t>
    </rPh>
    <rPh sb="3" eb="4">
      <t>ツヨ</t>
    </rPh>
    <rPh sb="5" eb="9">
      <t>ソウカンカンケイ</t>
    </rPh>
    <phoneticPr fontId="9"/>
  </si>
  <si>
    <r>
      <t>直線の方程式は</t>
    </r>
    <r>
      <rPr>
        <b/>
        <sz val="11"/>
        <color rgb="FFFF0000"/>
        <rFont val="ＭＳ Ｐゴシック"/>
        <family val="3"/>
        <charset val="128"/>
      </rPr>
      <t>最小2乗法</t>
    </r>
    <r>
      <rPr>
        <sz val="11"/>
        <color theme="1"/>
        <rFont val="ＭＳ Ｐゴシック"/>
        <family val="3"/>
        <charset val="128"/>
      </rPr>
      <t>により求める。</t>
    </r>
    <rPh sb="0" eb="2">
      <t>チョクセン</t>
    </rPh>
    <rPh sb="3" eb="6">
      <t>ホウテイシキ</t>
    </rPh>
    <rPh sb="7" eb="9">
      <t>サイショウ</t>
    </rPh>
    <rPh sb="10" eb="12">
      <t>ジョウホウ</t>
    </rPh>
    <rPh sb="15" eb="16">
      <t>モト</t>
    </rPh>
    <phoneticPr fontId="9"/>
  </si>
  <si>
    <t>y = ax + b</t>
    <phoneticPr fontId="9"/>
  </si>
  <si>
    <r>
      <rPr>
        <sz val="11"/>
        <color theme="1"/>
        <rFont val="ＭＳ ゴシック"/>
        <family val="3"/>
        <charset val="128"/>
      </rPr>
      <t>この式を求めることを</t>
    </r>
    <r>
      <rPr>
        <b/>
        <sz val="11"/>
        <color rgb="FFFF0000"/>
        <rFont val="ＭＳ ゴシック"/>
        <family val="3"/>
        <charset val="128"/>
      </rPr>
      <t>回帰分析</t>
    </r>
    <r>
      <rPr>
        <sz val="11"/>
        <color theme="1"/>
        <rFont val="ＭＳ ゴシック"/>
        <family val="3"/>
        <charset val="128"/>
      </rPr>
      <t>という</t>
    </r>
    <rPh sb="2" eb="3">
      <t>シキ</t>
    </rPh>
    <rPh sb="4" eb="5">
      <t>モト</t>
    </rPh>
    <rPh sb="10" eb="14">
      <t>カイキブンセキ</t>
    </rPh>
    <phoneticPr fontId="9"/>
  </si>
  <si>
    <t>原因がどの程度かわると結果にどの程度影響を与えるかが分かる。</t>
    <rPh sb="0" eb="2">
      <t>ゲンイン</t>
    </rPh>
    <rPh sb="5" eb="7">
      <t>テイド</t>
    </rPh>
    <rPh sb="11" eb="13">
      <t>ケッカ</t>
    </rPh>
    <rPh sb="16" eb="18">
      <t>テイド</t>
    </rPh>
    <rPh sb="18" eb="20">
      <t>エイキョウ</t>
    </rPh>
    <rPh sb="21" eb="22">
      <t>アタ</t>
    </rPh>
    <rPh sb="26" eb="27">
      <t>ワ</t>
    </rPh>
    <phoneticPr fontId="9"/>
  </si>
  <si>
    <t>目標達成のための判断材料となる。</t>
    <rPh sb="0" eb="2">
      <t>モクヒョウ</t>
    </rPh>
    <rPh sb="2" eb="4">
      <t>タッセイ</t>
    </rPh>
    <rPh sb="8" eb="12">
      <t>ハンダンザイリョウ</t>
    </rPh>
    <phoneticPr fontId="9"/>
  </si>
  <si>
    <t>この式からわかること。</t>
    <rPh sb="2" eb="3">
      <t>シキ</t>
    </rPh>
    <phoneticPr fontId="9"/>
  </si>
  <si>
    <t>１．Aの傾きの大きさで、原因の結果に対する影響の程度が分かる。</t>
    <rPh sb="4" eb="5">
      <t>カタム</t>
    </rPh>
    <rPh sb="7" eb="8">
      <t>オオ</t>
    </rPh>
    <rPh sb="12" eb="14">
      <t>ゲンイン</t>
    </rPh>
    <rPh sb="15" eb="17">
      <t>ケッカ</t>
    </rPh>
    <rPh sb="18" eb="19">
      <t>タイ</t>
    </rPh>
    <rPh sb="21" eb="23">
      <t>エイキョウ</t>
    </rPh>
    <rPh sb="24" eb="26">
      <t>テイド</t>
    </rPh>
    <rPh sb="27" eb="28">
      <t>ワ</t>
    </rPh>
    <phoneticPr fontId="9"/>
  </si>
  <si>
    <t>２．式(y = ax + b)のxに値を代入することで予測ができる。</t>
    <rPh sb="2" eb="3">
      <t>シキ</t>
    </rPh>
    <rPh sb="18" eb="19">
      <t>アタイ</t>
    </rPh>
    <rPh sb="20" eb="22">
      <t>ダイニュウ</t>
    </rPh>
    <rPh sb="27" eb="29">
      <t>ヨソク</t>
    </rPh>
    <phoneticPr fontId="9"/>
  </si>
  <si>
    <t>1: 予測(近似曲線)と実際の値が完全に一致する場合</t>
    <rPh sb="3" eb="5">
      <t>ヨソク</t>
    </rPh>
    <rPh sb="6" eb="10">
      <t>キンジキョクセン</t>
    </rPh>
    <rPh sb="12" eb="14">
      <t>ジッサイ</t>
    </rPh>
    <rPh sb="15" eb="16">
      <t>アタイ</t>
    </rPh>
    <rPh sb="17" eb="19">
      <t>カンゼン</t>
    </rPh>
    <rPh sb="20" eb="22">
      <t>イッチ</t>
    </rPh>
    <rPh sb="24" eb="26">
      <t>バアイ</t>
    </rPh>
    <phoneticPr fontId="9"/>
  </si>
  <si>
    <t>0: 予測と実際の値がずれていて、全く説明ができない状態</t>
    <rPh sb="3" eb="5">
      <t>ヨソク</t>
    </rPh>
    <rPh sb="6" eb="8">
      <t>ジッサイ</t>
    </rPh>
    <rPh sb="9" eb="10">
      <t>アタイ</t>
    </rPh>
    <rPh sb="17" eb="18">
      <t>マッタ</t>
    </rPh>
    <rPh sb="19" eb="21">
      <t>セツメイ</t>
    </rPh>
    <rPh sb="26" eb="28">
      <t>ジョウタイ</t>
    </rPh>
    <phoneticPr fontId="9"/>
  </si>
  <si>
    <t>この例では、約0.52なので、価格で売上個数の上下の動きの52％を説明できる、ということになる。</t>
    <rPh sb="2" eb="3">
      <t>レイ</t>
    </rPh>
    <rPh sb="6" eb="7">
      <t>ヤク</t>
    </rPh>
    <rPh sb="15" eb="17">
      <t>カカク</t>
    </rPh>
    <rPh sb="18" eb="22">
      <t>ウリアゲコスウ</t>
    </rPh>
    <rPh sb="23" eb="25">
      <t>ジョウゲ</t>
    </rPh>
    <rPh sb="26" eb="27">
      <t>ウゴ</t>
    </rPh>
    <rPh sb="33" eb="35">
      <t>セツメイ</t>
    </rPh>
    <phoneticPr fontId="9"/>
  </si>
  <si>
    <t>近似曲線の説明力の目安になる。</t>
    <rPh sb="0" eb="4">
      <t>キンジキョクセン</t>
    </rPh>
    <rPh sb="5" eb="8">
      <t>セツメイチカラ</t>
    </rPh>
    <rPh sb="9" eb="11">
      <t>メヤス</t>
    </rPh>
    <phoneticPr fontId="9"/>
  </si>
  <si>
    <r>
      <t>R-2</t>
    </r>
    <r>
      <rPr>
        <sz val="11"/>
        <color theme="1"/>
        <rFont val="ＭＳ ゴシック"/>
        <family val="3"/>
        <charset val="128"/>
      </rPr>
      <t>乗値は０から１の間の値をとることになる。</t>
    </r>
    <rPh sb="3" eb="4">
      <t>ジョウ</t>
    </rPh>
    <rPh sb="4" eb="5">
      <t>アタイ</t>
    </rPh>
    <rPh sb="11" eb="12">
      <t>アイダ</t>
    </rPh>
    <rPh sb="13" eb="14">
      <t>アタイ</t>
    </rPh>
    <phoneticPr fontId="9"/>
  </si>
  <si>
    <t>参考サイト　https://aizine.ai/r2-score0411/</t>
    <rPh sb="0" eb="2">
      <t>サンコウ</t>
    </rPh>
    <phoneticPr fontId="9"/>
  </si>
  <si>
    <t>https://aizine.ai/overfitting0206/</t>
  </si>
  <si>
    <r>
      <t>R-2</t>
    </r>
    <r>
      <rPr>
        <b/>
        <sz val="11"/>
        <color rgb="FFFF0000"/>
        <rFont val="Yu Gothic"/>
        <family val="2"/>
        <charset val="128"/>
      </rPr>
      <t>乗</t>
    </r>
    <r>
      <rPr>
        <b/>
        <sz val="11"/>
        <color rgb="FFFF0000"/>
        <rFont val="ＭＳ ゴシック"/>
        <family val="3"/>
        <charset val="128"/>
      </rPr>
      <t>値について</t>
    </r>
    <r>
      <rPr>
        <b/>
        <sz val="11"/>
        <color rgb="FFFF0000"/>
        <rFont val="Yu Gothic"/>
        <family val="2"/>
        <charset val="128"/>
      </rPr>
      <t>（どれくらい説明できるか）</t>
    </r>
    <rPh sb="3" eb="4">
      <t>ノ</t>
    </rPh>
    <rPh sb="4" eb="5">
      <t>アタイ</t>
    </rPh>
    <rPh sb="15" eb="17">
      <t>セツメイ</t>
    </rPh>
    <phoneticPr fontId="9"/>
  </si>
  <si>
    <t>分析ツールで回帰分析を行う</t>
    <rPh sb="0" eb="2">
      <t>ブンセキ</t>
    </rPh>
    <rPh sb="6" eb="10">
      <t>カイキブンセキ</t>
    </rPh>
    <rPh sb="11" eb="12">
      <t>オコナ</t>
    </rPh>
    <phoneticPr fontId="9"/>
  </si>
  <si>
    <t>日付</t>
    <rPh sb="0" eb="2">
      <t>ヒヅケ</t>
    </rPh>
    <phoneticPr fontId="57"/>
  </si>
  <si>
    <t>価格</t>
    <rPh sb="0" eb="2">
      <t>カカク</t>
    </rPh>
    <phoneticPr fontId="57"/>
  </si>
  <si>
    <t>売上個数</t>
    <rPh sb="0" eb="2">
      <t>ウリアゲ</t>
    </rPh>
    <rPh sb="2" eb="4">
      <t>コスウ</t>
    </rPh>
    <phoneticPr fontId="57"/>
  </si>
  <si>
    <t>概要</t>
  </si>
  <si>
    <t>回帰統計</t>
  </si>
  <si>
    <t>重相関 R</t>
  </si>
  <si>
    <t>重決定 R2</t>
  </si>
  <si>
    <t>補正 R2</t>
  </si>
  <si>
    <t>観測数</t>
  </si>
  <si>
    <t>分散分析表</t>
  </si>
  <si>
    <t>回帰</t>
  </si>
  <si>
    <t>残差</t>
  </si>
  <si>
    <t>切片</t>
  </si>
  <si>
    <t>自由度</t>
  </si>
  <si>
    <t>変動</t>
  </si>
  <si>
    <t>観測された分散比</t>
  </si>
  <si>
    <t>有意 F</t>
  </si>
  <si>
    <t>係数</t>
  </si>
  <si>
    <t xml:space="preserve">t </t>
  </si>
  <si>
    <t>P-値</t>
  </si>
  <si>
    <t>下限 95%</t>
  </si>
  <si>
    <t>上限 95%</t>
  </si>
  <si>
    <t>下限 95.0%</t>
  </si>
  <si>
    <t>上限 95.0%</t>
  </si>
  <si>
    <t>残差出力</t>
  </si>
  <si>
    <t>観測値</t>
  </si>
  <si>
    <t>予測値: 売上個数</t>
  </si>
  <si>
    <t>y = -0.19 + 52.78</t>
    <phoneticPr fontId="9"/>
  </si>
  <si>
    <t>残差：実際の値と予測値の差</t>
    <rPh sb="0" eb="2">
      <t>ザンサ</t>
    </rPh>
    <rPh sb="3" eb="5">
      <t>ジッサイ</t>
    </rPh>
    <rPh sb="6" eb="7">
      <t>アタイ</t>
    </rPh>
    <rPh sb="8" eb="11">
      <t>ヨソクチ</t>
    </rPh>
    <rPh sb="12" eb="13">
      <t>サ</t>
    </rPh>
    <phoneticPr fontId="9"/>
  </si>
  <si>
    <t>答え</t>
    <rPh sb="0" eb="1">
      <t>コタ</t>
    </rPh>
    <phoneticPr fontId="9"/>
  </si>
  <si>
    <t>1.38個</t>
    <rPh sb="4" eb="5">
      <t>コ</t>
    </rPh>
    <phoneticPr fontId="9"/>
  </si>
  <si>
    <t>最適化</t>
    <rPh sb="0" eb="3">
      <t>サイテキカ</t>
    </rPh>
    <phoneticPr fontId="9"/>
  </si>
  <si>
    <t>・シミュレーションにより原因（ｘ）を動かしたときの結果（ｙ）を検討できる。</t>
    <rPh sb="12" eb="14">
      <t>ゲンイン</t>
    </rPh>
    <rPh sb="18" eb="19">
      <t>ウゴ</t>
    </rPh>
    <rPh sb="25" eb="27">
      <t>ケッカ</t>
    </rPh>
    <rPh sb="31" eb="33">
      <t>ケントウ</t>
    </rPh>
    <phoneticPr fontId="9"/>
  </si>
  <si>
    <t>・回帰分析の結果を使ったシミュレーションができる。</t>
    <rPh sb="1" eb="5">
      <t>カイキブンセキ</t>
    </rPh>
    <rPh sb="6" eb="8">
      <t>ケッカ</t>
    </rPh>
    <rPh sb="9" eb="10">
      <t>ツカ</t>
    </rPh>
    <phoneticPr fontId="9"/>
  </si>
  <si>
    <t>・ソルバーを使って、最適化問題を解くことができる。</t>
    <rPh sb="6" eb="7">
      <t>ツカ</t>
    </rPh>
    <rPh sb="10" eb="13">
      <t>サイテキカ</t>
    </rPh>
    <rPh sb="13" eb="15">
      <t>モンダイ</t>
    </rPh>
    <rPh sb="16" eb="17">
      <t>ト</t>
    </rPh>
    <phoneticPr fontId="9"/>
  </si>
  <si>
    <t>Excelでシミュレーションを行う。</t>
    <rPh sb="15" eb="16">
      <t>オコナ</t>
    </rPh>
    <phoneticPr fontId="9"/>
  </si>
  <si>
    <t>例）目的：利益最大化を目指す</t>
    <rPh sb="0" eb="1">
      <t>レイ</t>
    </rPh>
    <rPh sb="2" eb="4">
      <t>モクテキ</t>
    </rPh>
    <rPh sb="5" eb="10">
      <t>リエキサイダイカ</t>
    </rPh>
    <rPh sb="11" eb="13">
      <t>メザ</t>
    </rPh>
    <phoneticPr fontId="9"/>
  </si>
  <si>
    <t>・価格をいくらにすると売上個数がいくらになるかを予測する（回帰分析）</t>
    <rPh sb="1" eb="3">
      <t>カカク</t>
    </rPh>
    <rPh sb="11" eb="15">
      <t>ウリアゲコスウ</t>
    </rPh>
    <rPh sb="24" eb="26">
      <t>ヨソク</t>
    </rPh>
    <rPh sb="29" eb="33">
      <t>カイキブンセキ</t>
    </rPh>
    <phoneticPr fontId="9"/>
  </si>
  <si>
    <t>・価格を下げれば、売上個数が増えるという結果を予想できる</t>
    <rPh sb="1" eb="3">
      <t>カカク</t>
    </rPh>
    <rPh sb="4" eb="5">
      <t>サ</t>
    </rPh>
    <rPh sb="9" eb="13">
      <t>ウリアゲコスウ</t>
    </rPh>
    <rPh sb="14" eb="15">
      <t>フ</t>
    </rPh>
    <rPh sb="20" eb="22">
      <t>ケッカ</t>
    </rPh>
    <rPh sb="23" eb="25">
      <t>ヨソウ</t>
    </rPh>
    <phoneticPr fontId="9"/>
  </si>
  <si>
    <t>・価格を下げると粗利が減るので、必ずしも売上個数が増えても利益が増えるとは限らないという</t>
    <rPh sb="1" eb="3">
      <t>カカク</t>
    </rPh>
    <rPh sb="4" eb="5">
      <t>サ</t>
    </rPh>
    <rPh sb="8" eb="10">
      <t>アラリ</t>
    </rPh>
    <rPh sb="11" eb="12">
      <t>ヘ</t>
    </rPh>
    <rPh sb="16" eb="17">
      <t>カナラ</t>
    </rPh>
    <rPh sb="20" eb="24">
      <t>ウリアゲコスウ</t>
    </rPh>
    <rPh sb="25" eb="26">
      <t>フ</t>
    </rPh>
    <rPh sb="29" eb="31">
      <t>リエキ</t>
    </rPh>
    <rPh sb="32" eb="33">
      <t>フ</t>
    </rPh>
    <rPh sb="37" eb="38">
      <t>カギ</t>
    </rPh>
    <phoneticPr fontId="9"/>
  </si>
  <si>
    <t>　相反する関係（トレードオフ）を踏まえていくらで売れば、利益が最大になるかを明らかにする。</t>
    <rPh sb="1" eb="3">
      <t>アイハン</t>
    </rPh>
    <rPh sb="5" eb="7">
      <t>カンケイ</t>
    </rPh>
    <rPh sb="16" eb="17">
      <t>フ</t>
    </rPh>
    <rPh sb="24" eb="25">
      <t>ウ</t>
    </rPh>
    <rPh sb="28" eb="30">
      <t>リエキ</t>
    </rPh>
    <rPh sb="31" eb="33">
      <t>サイダイ</t>
    </rPh>
    <rPh sb="38" eb="39">
      <t>アキ</t>
    </rPh>
    <phoneticPr fontId="9"/>
  </si>
  <si>
    <t>利益を求める式</t>
    <rPh sb="0" eb="2">
      <t>リエキ</t>
    </rPh>
    <rPh sb="3" eb="4">
      <t>モト</t>
    </rPh>
    <rPh sb="6" eb="7">
      <t>シキ</t>
    </rPh>
    <phoneticPr fontId="9"/>
  </si>
  <si>
    <t>利益＝（価格ー仕入れ値）×売上個数</t>
    <rPh sb="0" eb="2">
      <t>リエキ</t>
    </rPh>
    <rPh sb="4" eb="6">
      <t>カカク</t>
    </rPh>
    <rPh sb="7" eb="9">
      <t>シイ</t>
    </rPh>
    <rPh sb="10" eb="11">
      <t>ネ</t>
    </rPh>
    <rPh sb="13" eb="17">
      <t>ウリアゲコスウ</t>
    </rPh>
    <phoneticPr fontId="9"/>
  </si>
  <si>
    <t>価格</t>
    <rPh sb="0" eb="2">
      <t>カカク</t>
    </rPh>
    <phoneticPr fontId="44"/>
  </si>
  <si>
    <t>仕入れ値</t>
    <rPh sb="0" eb="2">
      <t>シイ</t>
    </rPh>
    <rPh sb="3" eb="4">
      <t>ネ</t>
    </rPh>
    <phoneticPr fontId="44"/>
  </si>
  <si>
    <t>売上個数</t>
    <rPh sb="0" eb="4">
      <t>ウリアゲコスウ</t>
    </rPh>
    <phoneticPr fontId="44"/>
  </si>
  <si>
    <t>&lt;=回帰分析の結果から、価格による売上個数の予測値を求め、利益計算を行う</t>
    <rPh sb="2" eb="6">
      <t>カイキブンセキ</t>
    </rPh>
    <rPh sb="7" eb="9">
      <t>ケッカ</t>
    </rPh>
    <rPh sb="12" eb="14">
      <t>カカク</t>
    </rPh>
    <rPh sb="17" eb="21">
      <t>ウリアゲコスウ</t>
    </rPh>
    <rPh sb="22" eb="25">
      <t>ヨソクチ</t>
    </rPh>
    <rPh sb="26" eb="27">
      <t>モト</t>
    </rPh>
    <rPh sb="29" eb="31">
      <t>リエキ</t>
    </rPh>
    <rPh sb="31" eb="33">
      <t>ケイサン</t>
    </rPh>
    <rPh sb="34" eb="35">
      <t>オコナ</t>
    </rPh>
    <phoneticPr fontId="44"/>
  </si>
  <si>
    <t>粗利</t>
    <rPh sb="0" eb="2">
      <t>アラリ</t>
    </rPh>
    <phoneticPr fontId="44"/>
  </si>
  <si>
    <t>利益</t>
    <rPh sb="0" eb="2">
      <t>リエキ</t>
    </rPh>
    <phoneticPr fontId="44"/>
  </si>
  <si>
    <t>回帰分析で得た係数</t>
    <rPh sb="0" eb="4">
      <t>カイキブンセキ</t>
    </rPh>
    <rPh sb="5" eb="6">
      <t>エ</t>
    </rPh>
    <rPh sb="7" eb="9">
      <t>ケイスウ</t>
    </rPh>
    <phoneticPr fontId="44"/>
  </si>
  <si>
    <t>a（価格の係数）</t>
    <rPh sb="2" eb="4">
      <t>カカク</t>
    </rPh>
    <rPh sb="5" eb="7">
      <t>ケイスウ</t>
    </rPh>
    <phoneticPr fontId="44"/>
  </si>
  <si>
    <t>b（切片）</t>
    <rPh sb="2" eb="4">
      <t>セッペン</t>
    </rPh>
    <phoneticPr fontId="44"/>
  </si>
  <si>
    <t>予想利益</t>
    <rPh sb="0" eb="4">
      <t>ヨソウリエキ</t>
    </rPh>
    <phoneticPr fontId="44"/>
  </si>
  <si>
    <t>あるところまでは価格を上げると利益は増えるが、ある価格以上になると利益は下がる。</t>
    <rPh sb="8" eb="10">
      <t>カカク</t>
    </rPh>
    <rPh sb="11" eb="12">
      <t>ア</t>
    </rPh>
    <rPh sb="15" eb="17">
      <t>リエキ</t>
    </rPh>
    <rPh sb="18" eb="19">
      <t>フ</t>
    </rPh>
    <rPh sb="25" eb="27">
      <t>カカク</t>
    </rPh>
    <rPh sb="27" eb="29">
      <t>イジョウ</t>
    </rPh>
    <rPh sb="33" eb="35">
      <t>リエキ</t>
    </rPh>
    <rPh sb="36" eb="37">
      <t>サ</t>
    </rPh>
    <phoneticPr fontId="44"/>
  </si>
  <si>
    <r>
      <t>この「ある価格」が分かれば、利益を</t>
    </r>
    <r>
      <rPr>
        <b/>
        <sz val="11"/>
        <color rgb="FFFF0000"/>
        <rFont val="Calibri"/>
        <family val="3"/>
        <charset val="128"/>
        <scheme val="minor"/>
      </rPr>
      <t>最適化する価格</t>
    </r>
    <r>
      <rPr>
        <sz val="11"/>
        <color theme="1"/>
        <rFont val="Calibri"/>
        <family val="2"/>
        <scheme val="minor"/>
      </rPr>
      <t>が分かる。</t>
    </r>
    <rPh sb="5" eb="7">
      <t>カカク</t>
    </rPh>
    <rPh sb="9" eb="10">
      <t>ワ</t>
    </rPh>
    <rPh sb="14" eb="16">
      <t>リエキ</t>
    </rPh>
    <rPh sb="17" eb="20">
      <t>サイテキカ</t>
    </rPh>
    <rPh sb="22" eb="24">
      <t>カカク</t>
    </rPh>
    <rPh sb="25" eb="26">
      <t>ワ</t>
    </rPh>
    <phoneticPr fontId="44"/>
  </si>
  <si>
    <t>価格を上げると売上個数が減るが、価格上昇したことで売り上げ金額は増える。</t>
    <rPh sb="0" eb="2">
      <t>カカク</t>
    </rPh>
    <rPh sb="3" eb="4">
      <t>ア</t>
    </rPh>
    <rPh sb="7" eb="9">
      <t>ウリアゲ</t>
    </rPh>
    <rPh sb="9" eb="11">
      <t>コスウ</t>
    </rPh>
    <rPh sb="12" eb="13">
      <t>ヘ</t>
    </rPh>
    <rPh sb="16" eb="18">
      <t>カカク</t>
    </rPh>
    <rPh sb="18" eb="20">
      <t>ジョウショウ</t>
    </rPh>
    <rPh sb="25" eb="26">
      <t>ウ</t>
    </rPh>
    <rPh sb="27" eb="28">
      <t>ア</t>
    </rPh>
    <rPh sb="29" eb="31">
      <t>キンガク</t>
    </rPh>
    <rPh sb="32" eb="33">
      <t>フ</t>
    </rPh>
    <phoneticPr fontId="9"/>
  </si>
  <si>
    <t>しかし、ある点から売上個数の減少の効果が大きくなり、売上金額が減少する。</t>
    <rPh sb="6" eb="7">
      <t>テン</t>
    </rPh>
    <rPh sb="9" eb="11">
      <t>ウリアゲ</t>
    </rPh>
    <rPh sb="11" eb="13">
      <t>コスウ</t>
    </rPh>
    <rPh sb="14" eb="16">
      <t>ゲンショウ</t>
    </rPh>
    <rPh sb="17" eb="19">
      <t>コウカ</t>
    </rPh>
    <rPh sb="20" eb="21">
      <t>オオ</t>
    </rPh>
    <rPh sb="26" eb="28">
      <t>ウリアゲ</t>
    </rPh>
    <rPh sb="28" eb="30">
      <t>キンガク</t>
    </rPh>
    <rPh sb="31" eb="33">
      <t>ゲンショウ</t>
    </rPh>
    <phoneticPr fontId="9"/>
  </si>
  <si>
    <t>売上金額</t>
    <rPh sb="0" eb="2">
      <t>ウリアゲ</t>
    </rPh>
    <rPh sb="2" eb="4">
      <t>キンガク</t>
    </rPh>
    <phoneticPr fontId="9"/>
  </si>
  <si>
    <t>仕入金額</t>
    <rPh sb="0" eb="2">
      <t>シイ</t>
    </rPh>
    <rPh sb="2" eb="4">
      <t>キンガク</t>
    </rPh>
    <phoneticPr fontId="9"/>
  </si>
  <si>
    <t>粗利</t>
    <rPh sb="0" eb="2">
      <t>アラリ</t>
    </rPh>
    <phoneticPr fontId="9"/>
  </si>
  <si>
    <t>シミュレーション</t>
    <phoneticPr fontId="9"/>
  </si>
  <si>
    <t>ソルバー機能により最適な価格を求める</t>
    <rPh sb="4" eb="6">
      <t>キノウ</t>
    </rPh>
    <rPh sb="9" eb="11">
      <t>サイテキ</t>
    </rPh>
    <rPh sb="12" eb="14">
      <t>カカク</t>
    </rPh>
    <rPh sb="15" eb="16">
      <t>モト</t>
    </rPh>
    <phoneticPr fontId="9"/>
  </si>
  <si>
    <r>
      <t>標準化では</t>
    </r>
    <r>
      <rPr>
        <b/>
        <sz val="11"/>
        <color rgb="FFFF0000"/>
        <rFont val="ＭＳ Ｐゴシック"/>
        <family val="3"/>
        <charset val="128"/>
      </rPr>
      <t>平均が０</t>
    </r>
    <r>
      <rPr>
        <b/>
        <sz val="11"/>
        <color theme="1"/>
        <rFont val="ＭＳ Ｐゴシック"/>
        <family val="3"/>
        <charset val="128"/>
      </rPr>
      <t>、</t>
    </r>
    <r>
      <rPr>
        <b/>
        <sz val="11"/>
        <color rgb="FFFF0000"/>
        <rFont val="ＭＳ Ｐゴシック"/>
        <family val="3"/>
        <charset val="128"/>
      </rPr>
      <t>標準偏差が１</t>
    </r>
    <r>
      <rPr>
        <b/>
        <sz val="11"/>
        <color theme="1"/>
        <rFont val="ＭＳ Ｐゴシック"/>
        <family val="3"/>
        <charset val="128"/>
      </rPr>
      <t>が基準になるようにデータ変換する。</t>
    </r>
    <rPh sb="0" eb="3">
      <t>ヒョウジュンカ</t>
    </rPh>
    <rPh sb="5" eb="7">
      <t>ヘイキン</t>
    </rPh>
    <rPh sb="10" eb="14">
      <t>ヒョウジュンヘンサ</t>
    </rPh>
    <rPh sb="17" eb="19">
      <t>キジュン</t>
    </rPh>
    <rPh sb="28" eb="30">
      <t>ヘンカン</t>
    </rPh>
    <phoneticPr fontId="9"/>
  </si>
  <si>
    <r>
      <rPr>
        <b/>
        <sz val="16"/>
        <color theme="1"/>
        <rFont val="ＭＳ ゴシック"/>
        <family val="3"/>
        <charset val="128"/>
      </rPr>
      <t>標準化関数　</t>
    </r>
    <r>
      <rPr>
        <b/>
        <sz val="16"/>
        <color rgb="FFFF0000"/>
        <rFont val="Calibri"/>
        <family val="2"/>
        <scheme val="minor"/>
      </rPr>
      <t>STANDARDIZE</t>
    </r>
    <rPh sb="0" eb="3">
      <t>ヒョウジュンカ</t>
    </rPh>
    <rPh sb="3" eb="5">
      <t>カンスウ</t>
    </rPh>
    <phoneticPr fontId="9"/>
  </si>
  <si>
    <r>
      <t>STANDARDIZE</t>
    </r>
    <r>
      <rPr>
        <sz val="11"/>
        <color theme="1"/>
        <rFont val="游ゴシック"/>
        <family val="3"/>
        <charset val="128"/>
      </rPr>
      <t>スタンダーダイズ（値</t>
    </r>
    <r>
      <rPr>
        <sz val="11"/>
        <color theme="1"/>
        <rFont val="Calibri"/>
        <family val="2"/>
        <scheme val="minor"/>
      </rPr>
      <t xml:space="preserve">, </t>
    </r>
    <r>
      <rPr>
        <sz val="11"/>
        <color theme="1"/>
        <rFont val="游ゴシック"/>
        <family val="3"/>
        <charset val="128"/>
      </rPr>
      <t>平均値</t>
    </r>
    <r>
      <rPr>
        <sz val="11"/>
        <color theme="1"/>
        <rFont val="Calibri"/>
        <family val="2"/>
        <scheme val="minor"/>
      </rPr>
      <t xml:space="preserve">, </t>
    </r>
    <r>
      <rPr>
        <sz val="11"/>
        <color theme="1"/>
        <rFont val="游ゴシック"/>
        <family val="3"/>
        <charset val="128"/>
      </rPr>
      <t>標準偏差）</t>
    </r>
    <phoneticPr fontId="9"/>
  </si>
  <si>
    <r>
      <rPr>
        <sz val="11"/>
        <color theme="1"/>
        <rFont val="游ゴシック"/>
        <family val="3"/>
        <charset val="128"/>
      </rPr>
      <t>標準化変量は、（［値］</t>
    </r>
    <r>
      <rPr>
        <sz val="11"/>
        <color theme="1"/>
        <rFont val="Cambria Math"/>
        <family val="1"/>
      </rPr>
      <t>−</t>
    </r>
    <r>
      <rPr>
        <sz val="11"/>
        <color theme="1"/>
        <rFont val="游ゴシック"/>
        <family val="3"/>
        <charset val="128"/>
      </rPr>
      <t>［平均値］）÷［標準偏差</t>
    </r>
    <r>
      <rPr>
        <sz val="11"/>
        <color theme="1"/>
        <rFont val="Calibri"/>
        <family val="2"/>
        <scheme val="minor"/>
      </rPr>
      <t>]</t>
    </r>
    <phoneticPr fontId="9"/>
  </si>
  <si>
    <t>※補正値：12/12.22</t>
    <rPh sb="1" eb="4">
      <t>ホセイチ</t>
    </rPh>
    <phoneticPr fontId="9"/>
  </si>
  <si>
    <t>ピボットテーブルを使う</t>
    <rPh sb="9" eb="10">
      <t>ツカ</t>
    </rPh>
    <phoneticPr fontId="9"/>
  </si>
  <si>
    <t>補正値：12/トリム平均の合計値</t>
    <rPh sb="0" eb="3">
      <t>ホセイチ</t>
    </rPh>
    <rPh sb="10" eb="12">
      <t>ヘイキン</t>
    </rPh>
    <rPh sb="13" eb="16">
      <t>ゴウケイチ</t>
    </rPh>
    <phoneticPr fontId="9"/>
  </si>
  <si>
    <t>補正トリム平均：各トリム平均 × 補正値</t>
    <rPh sb="0" eb="2">
      <t>ホセイ</t>
    </rPh>
    <rPh sb="5" eb="7">
      <t>ヘイキン</t>
    </rPh>
    <rPh sb="8" eb="9">
      <t>カク</t>
    </rPh>
    <rPh sb="12" eb="14">
      <t>ヘイキン</t>
    </rPh>
    <rPh sb="17" eb="20">
      <t>ホセイチ</t>
    </rPh>
    <phoneticPr fontId="9"/>
  </si>
  <si>
    <t>度数分布表はExcelのツールなし</t>
    <rPh sb="0" eb="4">
      <t>ドスウブンプ</t>
    </rPh>
    <rPh sb="4" eb="5">
      <t>ヒョウ</t>
    </rPh>
    <phoneticPr fontId="9"/>
  </si>
  <si>
    <t>枠線の設定</t>
    <rPh sb="0" eb="2">
      <t>ワクセン</t>
    </rPh>
    <rPh sb="3" eb="5">
      <t>セッテイ</t>
    </rPh>
    <phoneticPr fontId="9"/>
  </si>
  <si>
    <t>https://www.officepro.jp/excelgraph/histogram/index3.html</t>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</si>
</sst>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lt;=999]000;[&lt;=9999]000\-00;000\-0000"/>
    <numFmt numFmtId="177" formatCode="0.0"/>
    <numFmt numFmtId="178" formatCode="0_ "/>
    <numFmt numFmtId="179" formatCode="0.00_ "/>
    <numFmt numFmtId="180" formatCode="0.000"/>
    <numFmt numFmtId="181" formatCode="m&quot;月&quot;d&quot;日&quot;;@"/>
  </numFmts>
  <fonts count="67">
    <font>
      <sz val="11"/>
      <color theme="1"/>
      <name val="Calibri"/>
      <scheme val="minor"/>
    </font>
    <font>
      <b/>
      <sz val="11"/>
      <color theme="1"/>
      <name val="游ゴシック"/>
      <family val="3"/>
      <charset val="128"/>
    </font>
    <font>
      <sz val="11"/>
      <color theme="1"/>
      <name val="Calibri"/>
      <family val="2"/>
      <scheme val="minor"/>
    </font>
    <font>
      <sz val="11"/>
      <color theme="1"/>
      <name val="游ゴシック"/>
      <family val="3"/>
      <charset val="128"/>
    </font>
    <font>
      <sz val="11"/>
      <name val="Calibri"/>
      <family val="2"/>
    </font>
    <font>
      <u/>
      <sz val="11"/>
      <color rgb="FF0000FF"/>
      <name val="Calibri"/>
      <family val="2"/>
    </font>
    <font>
      <u/>
      <sz val="11"/>
      <color theme="10"/>
      <name val="游ゴシック"/>
      <family val="3"/>
      <charset val="128"/>
    </font>
    <font>
      <b/>
      <sz val="11"/>
      <color rgb="FFFF0000"/>
      <name val="游ゴシック"/>
      <family val="3"/>
      <charset val="128"/>
    </font>
    <font>
      <b/>
      <sz val="11"/>
      <color rgb="FF0070C0"/>
      <name val="游ゴシック"/>
      <family val="3"/>
      <charset val="128"/>
    </font>
    <font>
      <sz val="6"/>
      <name val="Calibri"/>
      <family val="3"/>
      <charset val="128"/>
      <scheme val="minor"/>
    </font>
    <font>
      <sz val="11"/>
      <color theme="1"/>
      <name val="ＭＳ Ｐゴシック"/>
      <family val="3"/>
      <charset val="128"/>
    </font>
    <font>
      <b/>
      <sz val="11"/>
      <color theme="1"/>
      <name val="ＭＳ Ｐゴシック"/>
      <family val="3"/>
      <charset val="128"/>
    </font>
    <font>
      <sz val="11"/>
      <color theme="1"/>
      <name val="Calibri"/>
      <family val="2"/>
      <scheme val="minor"/>
    </font>
    <font>
      <b/>
      <sz val="11"/>
      <color theme="1"/>
      <name val="Calibri"/>
      <family val="2"/>
      <scheme val="minor"/>
    </font>
    <font>
      <b/>
      <sz val="11"/>
      <color theme="1"/>
      <name val="ＭＳ ゴシック"/>
      <family val="3"/>
      <charset val="128"/>
    </font>
    <font>
      <b/>
      <sz val="11"/>
      <color rgb="FFFF0000"/>
      <name val="ＭＳ Ｐゴシック"/>
      <family val="3"/>
      <charset val="128"/>
    </font>
    <font>
      <b/>
      <sz val="11"/>
      <color theme="1"/>
      <name val="Calibri"/>
      <family val="3"/>
      <charset val="128"/>
    </font>
    <font>
      <b/>
      <sz val="11"/>
      <color theme="1"/>
      <name val="Calibri"/>
      <family val="2"/>
    </font>
    <font>
      <b/>
      <sz val="11"/>
      <color theme="1"/>
      <name val="Yu Gothic"/>
      <family val="2"/>
      <charset val="128"/>
    </font>
    <font>
      <b/>
      <sz val="11"/>
      <color theme="1"/>
      <name val="Calibri"/>
      <family val="3"/>
      <charset val="128"/>
      <scheme val="minor"/>
    </font>
    <font>
      <b/>
      <sz val="11"/>
      <color rgb="FFFF0000"/>
      <name val="Calibri"/>
      <family val="2"/>
      <scheme val="minor"/>
    </font>
    <font>
      <sz val="11"/>
      <color theme="1"/>
      <name val="Calibri"/>
      <family val="3"/>
      <charset val="128"/>
      <scheme val="minor"/>
    </font>
    <font>
      <u/>
      <sz val="11"/>
      <color theme="10"/>
      <name val="Calibri"/>
      <family val="2"/>
      <scheme val="minor"/>
    </font>
    <font>
      <b/>
      <sz val="11"/>
      <color theme="1"/>
      <name val="Calibri"/>
      <family val="2"/>
      <charset val="128"/>
      <scheme val="minor"/>
    </font>
    <font>
      <b/>
      <sz val="11"/>
      <color theme="1"/>
      <name val="ＭＳ Ｐゴシック"/>
      <family val="2"/>
      <charset val="128"/>
    </font>
    <font>
      <b/>
      <sz val="11"/>
      <color theme="1"/>
      <name val="Yu Gothic"/>
      <charset val="128"/>
    </font>
    <font>
      <sz val="11"/>
      <color theme="1"/>
      <name val="ＭＳ Ｐゴシック"/>
      <family val="2"/>
      <charset val="128"/>
    </font>
    <font>
      <sz val="11"/>
      <color theme="1"/>
      <name val="Calibri"/>
      <family val="2"/>
      <charset val="128"/>
    </font>
    <font>
      <sz val="11"/>
      <color theme="1"/>
      <name val="Yu Gothic"/>
      <charset val="128"/>
    </font>
    <font>
      <sz val="11"/>
      <color theme="1"/>
      <name val="Calibri"/>
      <family val="2"/>
    </font>
    <font>
      <sz val="11"/>
      <color theme="1"/>
      <name val="Yu Gothic"/>
      <family val="2"/>
      <charset val="128"/>
    </font>
    <font>
      <sz val="11"/>
      <color theme="1"/>
      <name val="ＭＳ ゴシック"/>
      <family val="3"/>
      <charset val="128"/>
    </font>
    <font>
      <b/>
      <sz val="11"/>
      <color rgb="FF0070C0"/>
      <name val="Calibri"/>
      <family val="2"/>
      <scheme val="minor"/>
    </font>
    <font>
      <sz val="11"/>
      <name val="ＭＳ Ｐゴシック"/>
      <family val="3"/>
      <charset val="128"/>
    </font>
    <font>
      <sz val="12"/>
      <name val="メイリオ"/>
      <family val="3"/>
      <charset val="128"/>
    </font>
    <font>
      <b/>
      <sz val="11"/>
      <color rgb="FF0070C0"/>
      <name val="ＭＳ Ｐゴシック"/>
      <family val="3"/>
      <charset val="128"/>
    </font>
    <font>
      <b/>
      <sz val="11"/>
      <color rgb="FF0070C0"/>
      <name val="ＭＳ Ｐゴシック"/>
      <family val="1"/>
      <charset val="128"/>
    </font>
    <font>
      <b/>
      <sz val="11"/>
      <color rgb="FF0070C0"/>
      <name val="ＭＳ Ｐ明朝"/>
      <family val="1"/>
      <charset val="128"/>
    </font>
    <font>
      <sz val="12"/>
      <name val="ＭＳ ゴシック"/>
      <family val="3"/>
      <charset val="128"/>
    </font>
    <font>
      <b/>
      <sz val="11"/>
      <color rgb="FFFF0000"/>
      <name val="ＭＳ ゴシック"/>
      <family val="3"/>
      <charset val="128"/>
    </font>
    <font>
      <sz val="11"/>
      <color theme="1"/>
      <name val="Calibri"/>
      <family val="3"/>
      <charset val="128"/>
    </font>
    <font>
      <sz val="12"/>
      <color theme="1"/>
      <name val="メイリオ"/>
      <family val="3"/>
      <charset val="128"/>
    </font>
    <font>
      <b/>
      <sz val="11"/>
      <color theme="1"/>
      <name val="MS UI Gothic"/>
      <family val="3"/>
      <charset val="128"/>
    </font>
    <font>
      <sz val="11"/>
      <color theme="1"/>
      <name val="メイリオ"/>
      <family val="3"/>
      <charset val="128"/>
    </font>
    <font>
      <sz val="6"/>
      <name val="Calibri"/>
      <family val="2"/>
      <charset val="128"/>
      <scheme val="minor"/>
    </font>
    <font>
      <b/>
      <sz val="11"/>
      <color theme="4" tint="-0.249977111117893"/>
      <name val="ＭＳ Ｐゴシック"/>
      <family val="3"/>
      <charset val="128"/>
    </font>
    <font>
      <b/>
      <u/>
      <sz val="11"/>
      <color theme="1"/>
      <name val="ＭＳ Ｐゴシック"/>
      <family val="3"/>
      <charset val="128"/>
    </font>
    <font>
      <b/>
      <u/>
      <sz val="11"/>
      <color theme="4"/>
      <name val="ＭＳ ゴシック"/>
      <family val="3"/>
      <charset val="128"/>
    </font>
    <font>
      <b/>
      <u/>
      <sz val="11"/>
      <color theme="4"/>
      <name val="Yu Gothic"/>
      <family val="2"/>
      <charset val="128"/>
    </font>
    <font>
      <b/>
      <sz val="11"/>
      <color theme="1"/>
      <name val="Yu Gothic"/>
      <family val="3"/>
      <charset val="128"/>
    </font>
    <font>
      <b/>
      <sz val="11"/>
      <color rgb="FFFF0000"/>
      <name val="Yu Gothic"/>
      <family val="3"/>
      <charset val="128"/>
    </font>
    <font>
      <b/>
      <sz val="11"/>
      <color theme="4"/>
      <name val="ＭＳ Ｐゴシック"/>
      <family val="3"/>
      <charset val="128"/>
    </font>
    <font>
      <sz val="11"/>
      <color rgb="FFFF0000"/>
      <name val="ＭＳ Ｐゴシック"/>
      <family val="3"/>
      <charset val="128"/>
    </font>
    <font>
      <b/>
      <sz val="11"/>
      <color theme="4"/>
      <name val="ＭＳ ゴシック"/>
      <family val="3"/>
      <charset val="128"/>
    </font>
    <font>
      <b/>
      <sz val="11"/>
      <color rgb="FFFF0000"/>
      <name val="MS UI Gothic"/>
      <family val="3"/>
      <charset val="128"/>
    </font>
    <font>
      <b/>
      <sz val="14"/>
      <color theme="1"/>
      <name val="Calibri"/>
      <family val="2"/>
      <scheme val="minor"/>
    </font>
    <font>
      <b/>
      <sz val="11"/>
      <color rgb="FFFF0000"/>
      <name val="Yu Gothic"/>
      <family val="2"/>
      <charset val="128"/>
    </font>
    <font>
      <sz val="18"/>
      <color theme="3"/>
      <name val="Calibri"/>
      <family val="2"/>
      <charset val="128"/>
      <scheme val="major"/>
    </font>
    <font>
      <b/>
      <sz val="11"/>
      <color rgb="FFFF0000"/>
      <name val="Calibri"/>
      <family val="3"/>
      <charset val="128"/>
      <scheme val="minor"/>
    </font>
    <font>
      <b/>
      <sz val="14"/>
      <color rgb="FFFF0000"/>
      <name val="Calibri"/>
      <family val="2"/>
      <scheme val="minor"/>
    </font>
    <font>
      <b/>
      <sz val="16"/>
      <color theme="1"/>
      <name val="Calibri"/>
      <family val="3"/>
      <charset val="128"/>
      <scheme val="minor"/>
    </font>
    <font>
      <b/>
      <sz val="16"/>
      <color theme="1"/>
      <name val="ＭＳ ゴシック"/>
      <family val="3"/>
      <charset val="128"/>
    </font>
    <font>
      <b/>
      <sz val="16"/>
      <color rgb="FFFF0000"/>
      <name val="Calibri"/>
      <family val="2"/>
      <scheme val="minor"/>
    </font>
    <font>
      <sz val="16"/>
      <color theme="1"/>
      <name val="Calibri"/>
      <family val="2"/>
      <scheme val="minor"/>
    </font>
    <font>
      <sz val="11"/>
      <color theme="1"/>
      <name val="Cambria Math"/>
      <family val="1"/>
    </font>
    <font>
      <b/>
      <sz val="11"/>
      <color theme="4" tint="-0.499984740745262"/>
      <name val="Calibri"/>
      <family val="2"/>
      <scheme val="minor"/>
    </font>
    <font>
      <b/>
      <sz val="11"/>
      <color theme="4" tint="-0.499984740745262"/>
      <name val="ＭＳ Ｐゴシック"/>
      <family val="3"/>
      <charset val="128"/>
    </font>
  </fonts>
  <fills count="13">
    <fill>
      <patternFill patternType="none"/>
    </fill>
    <fill>
      <patternFill patternType="gray125"/>
    </fill>
    <fill>
      <patternFill patternType="solid">
        <fgColor rgb="FFE7E6E6"/>
        <bgColor rgb="FFE7E6E6"/>
      </patternFill>
    </fill>
    <fill>
      <patternFill patternType="solid">
        <fgColor theme="2" tint="-0.249977111117893"/>
        <bgColor indexed="64"/>
      </patternFill>
    </fill>
    <fill>
      <patternFill patternType="solid">
        <fgColor theme="2" tint="-4.9989318521683403E-2"/>
        <bgColor indexed="64"/>
      </patternFill>
    </fill>
    <fill>
      <patternFill patternType="solid">
        <fgColor theme="2" tint="-0.14999847407452621"/>
        <bgColor indexed="64"/>
      </patternFill>
    </fill>
    <fill>
      <patternFill patternType="solid">
        <fgColor theme="7" tint="0.59999389629810485"/>
        <bgColor indexed="64"/>
      </patternFill>
    </fill>
    <fill>
      <patternFill patternType="solid">
        <fgColor indexed="43"/>
        <bgColor indexed="64"/>
      </patternFill>
    </fill>
    <fill>
      <patternFill patternType="solid">
        <fgColor theme="0"/>
        <bgColor indexed="64"/>
      </patternFill>
    </fill>
    <fill>
      <patternFill patternType="solid">
        <fgColor theme="5" tint="0.79998168889431442"/>
        <bgColor indexed="64"/>
      </patternFill>
    </fill>
    <fill>
      <patternFill patternType="solid">
        <fgColor rgb="FFFFC000"/>
        <bgColor indexed="64"/>
      </patternFill>
    </fill>
    <fill>
      <patternFill patternType="solid">
        <fgColor theme="4" tint="0.39997558519241921"/>
        <bgColor indexed="64"/>
      </patternFill>
    </fill>
    <fill>
      <patternFill patternType="solid">
        <fgColor theme="2" tint="-9.9978637043366805E-2"/>
        <bgColor indexed="64"/>
      </patternFill>
    </fill>
  </fills>
  <borders count="25">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style="thin">
        <color rgb="FF000000"/>
      </left>
      <right/>
      <top/>
      <bottom/>
      <diagonal/>
    </border>
    <border>
      <left/>
      <right/>
      <top style="medium">
        <color rgb="FF000000"/>
      </top>
      <bottom style="thin">
        <color rgb="FF000000"/>
      </bottom>
      <diagonal/>
    </border>
    <border>
      <left/>
      <right/>
      <top/>
      <bottom style="medium">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right/>
      <top/>
      <bottom style="thin">
        <color indexed="64"/>
      </bottom>
      <diagonal/>
    </border>
    <border>
      <left/>
      <right/>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s>
  <cellStyleXfs count="6">
    <xf numFmtId="0" fontId="0" fillId="0" borderId="0"/>
    <xf numFmtId="0" fontId="22" fillId="0" borderId="0" applyNumberFormat="0" applyFill="0" applyBorder="0" applyAlignment="0" applyProtection="0"/>
    <xf numFmtId="38" fontId="2" fillId="0" borderId="0" applyFont="0" applyFill="0" applyBorder="0" applyAlignment="0" applyProtection="0">
      <alignment vertical="center"/>
    </xf>
    <xf numFmtId="38" fontId="33" fillId="0" borderId="0" applyFont="0" applyFill="0" applyBorder="0" applyAlignment="0" applyProtection="0"/>
    <xf numFmtId="0" fontId="33" fillId="0" borderId="0"/>
    <xf numFmtId="0" fontId="38" fillId="0" borderId="0"/>
  </cellStyleXfs>
  <cellXfs count="159">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1" fillId="2" borderId="1" xfId="0" applyFont="1" applyFill="1" applyBorder="1" applyAlignment="1">
      <alignment vertical="center"/>
    </xf>
    <xf numFmtId="0" fontId="3" fillId="2" borderId="1" xfId="0" applyFont="1" applyFill="1" applyBorder="1" applyAlignment="1">
      <alignment horizontal="center" vertical="center"/>
    </xf>
    <xf numFmtId="0" fontId="3" fillId="2" borderId="1" xfId="0" applyFont="1" applyFill="1" applyBorder="1" applyAlignment="1">
      <alignment horizontal="center" vertical="center" wrapText="1"/>
    </xf>
    <xf numFmtId="0" fontId="3" fillId="0" borderId="1" xfId="0" applyFont="1" applyBorder="1" applyAlignment="1">
      <alignment horizontal="center" vertical="center"/>
    </xf>
    <xf numFmtId="0" fontId="3" fillId="0" borderId="1" xfId="0" applyFont="1" applyBorder="1" applyAlignment="1">
      <alignment vertical="center"/>
    </xf>
    <xf numFmtId="0" fontId="3" fillId="2" borderId="1" xfId="0" applyFont="1" applyFill="1" applyBorder="1" applyAlignment="1">
      <alignment vertical="center"/>
    </xf>
    <xf numFmtId="1" fontId="3" fillId="0" borderId="1" xfId="0" applyNumberFormat="1" applyFont="1" applyBorder="1" applyAlignment="1">
      <alignment vertical="center"/>
    </xf>
    <xf numFmtId="0" fontId="3" fillId="0" borderId="0" xfId="0" applyFont="1" applyAlignment="1">
      <alignment horizontal="center" vertical="center"/>
    </xf>
    <xf numFmtId="0" fontId="5" fillId="0" borderId="0" xfId="0" applyFont="1" applyAlignment="1">
      <alignment vertical="center"/>
    </xf>
    <xf numFmtId="0" fontId="3" fillId="0" borderId="0" xfId="0" applyFont="1" applyAlignment="1">
      <alignment horizontal="left" vertical="center"/>
    </xf>
    <xf numFmtId="0" fontId="3" fillId="0" borderId="6" xfId="0" applyFont="1" applyBorder="1" applyAlignment="1">
      <alignment vertical="center"/>
    </xf>
    <xf numFmtId="0" fontId="3" fillId="0" borderId="7" xfId="0" applyFont="1" applyBorder="1" applyAlignment="1">
      <alignment horizontal="center" vertical="center"/>
    </xf>
    <xf numFmtId="0" fontId="3" fillId="0" borderId="0" xfId="0" applyFont="1" applyAlignment="1">
      <alignment vertical="center"/>
    </xf>
    <xf numFmtId="0" fontId="3" fillId="0" borderId="8" xfId="0" applyFont="1" applyBorder="1" applyAlignment="1">
      <alignment vertical="center"/>
    </xf>
    <xf numFmtId="0" fontId="6" fillId="0" borderId="0" xfId="0" applyFont="1" applyAlignment="1">
      <alignment vertical="center"/>
    </xf>
    <xf numFmtId="0" fontId="1" fillId="2" borderId="1" xfId="0" applyFont="1" applyFill="1" applyBorder="1" applyAlignment="1">
      <alignment horizontal="center" vertical="center"/>
    </xf>
    <xf numFmtId="0" fontId="3" fillId="0" borderId="1" xfId="0" applyFont="1" applyBorder="1" applyAlignment="1">
      <alignment horizontal="right" vertical="center"/>
    </xf>
    <xf numFmtId="0" fontId="11" fillId="0" borderId="0" xfId="0" applyFont="1" applyAlignment="1">
      <alignment vertical="center"/>
    </xf>
    <xf numFmtId="0" fontId="0" fillId="0" borderId="9" xfId="0" applyBorder="1" applyAlignment="1">
      <alignment vertical="center"/>
    </xf>
    <xf numFmtId="0" fontId="10" fillId="0" borderId="9" xfId="0" applyFont="1" applyBorder="1" applyAlignment="1">
      <alignment horizontal="center" vertical="center"/>
    </xf>
    <xf numFmtId="0" fontId="0" fillId="0" borderId="9" xfId="0" applyBorder="1" applyAlignment="1">
      <alignment horizontal="center" vertical="center"/>
    </xf>
    <xf numFmtId="0" fontId="12" fillId="0" borderId="9" xfId="0" applyFont="1" applyBorder="1" applyAlignment="1">
      <alignment horizontal="center" vertical="center"/>
    </xf>
    <xf numFmtId="0" fontId="13" fillId="3" borderId="9" xfId="0" applyFont="1" applyFill="1" applyBorder="1" applyAlignment="1">
      <alignment horizontal="center" vertical="center"/>
    </xf>
    <xf numFmtId="0" fontId="11" fillId="3" borderId="9" xfId="0" applyFont="1" applyFill="1" applyBorder="1" applyAlignment="1">
      <alignment horizontal="center" vertical="center"/>
    </xf>
    <xf numFmtId="0" fontId="14" fillId="3" borderId="9" xfId="0" applyFont="1" applyFill="1" applyBorder="1" applyAlignment="1">
      <alignment horizontal="center" vertical="center"/>
    </xf>
    <xf numFmtId="0" fontId="10" fillId="0" borderId="0" xfId="0" applyFont="1" applyAlignment="1">
      <alignment vertical="center"/>
    </xf>
    <xf numFmtId="0" fontId="12" fillId="0" borderId="0" xfId="0" applyFont="1" applyAlignment="1">
      <alignment vertical="center"/>
    </xf>
    <xf numFmtId="0" fontId="15" fillId="0" borderId="0" xfId="0" applyFont="1" applyAlignment="1">
      <alignment vertical="center"/>
    </xf>
    <xf numFmtId="0" fontId="10" fillId="4" borderId="9" xfId="0" applyFont="1" applyFill="1" applyBorder="1" applyAlignment="1">
      <alignment horizontal="center" vertical="center"/>
    </xf>
    <xf numFmtId="0" fontId="12" fillId="4" borderId="9" xfId="0" applyFont="1" applyFill="1" applyBorder="1" applyAlignment="1">
      <alignment horizontal="center" vertical="center"/>
    </xf>
    <xf numFmtId="2" fontId="0" fillId="0" borderId="9" xfId="0" applyNumberFormat="1" applyBorder="1" applyAlignment="1">
      <alignment horizontal="center" vertical="center"/>
    </xf>
    <xf numFmtId="177" fontId="0" fillId="0" borderId="9" xfId="0" applyNumberFormat="1" applyBorder="1" applyAlignment="1">
      <alignment horizontal="center" vertical="center"/>
    </xf>
    <xf numFmtId="0" fontId="16" fillId="0" borderId="0" xfId="0" applyFont="1" applyAlignment="1">
      <alignment vertical="center"/>
    </xf>
    <xf numFmtId="0" fontId="19" fillId="0" borderId="0" xfId="0" applyFont="1" applyAlignment="1">
      <alignment vertical="center"/>
    </xf>
    <xf numFmtId="0" fontId="20" fillId="0" borderId="0" xfId="0" applyFont="1" applyAlignment="1">
      <alignment vertical="center"/>
    </xf>
    <xf numFmtId="0" fontId="23" fillId="0" borderId="0" xfId="0" applyFont="1" applyAlignment="1">
      <alignment vertical="center"/>
    </xf>
    <xf numFmtId="0" fontId="24" fillId="0" borderId="0" xfId="0" applyFont="1" applyAlignment="1">
      <alignment vertical="center"/>
    </xf>
    <xf numFmtId="0" fontId="22" fillId="0" borderId="0" xfId="1" applyAlignment="1">
      <alignment vertical="center"/>
    </xf>
    <xf numFmtId="0" fontId="13" fillId="0" borderId="9" xfId="0" applyFont="1" applyBorder="1" applyAlignment="1">
      <alignment horizontal="center" vertical="center"/>
    </xf>
    <xf numFmtId="0" fontId="10" fillId="5" borderId="9" xfId="0" applyFont="1" applyFill="1" applyBorder="1" applyAlignment="1">
      <alignment horizontal="center" vertical="center"/>
    </xf>
    <xf numFmtId="0" fontId="21" fillId="0" borderId="0" xfId="0" applyFont="1" applyAlignment="1">
      <alignment vertical="center"/>
    </xf>
    <xf numFmtId="0" fontId="10" fillId="0" borderId="9" xfId="0" applyFont="1" applyBorder="1" applyAlignment="1">
      <alignment vertical="center"/>
    </xf>
    <xf numFmtId="0" fontId="10" fillId="0" borderId="9" xfId="0" applyFont="1" applyBorder="1" applyAlignment="1">
      <alignment horizontal="center" vertical="center" wrapText="1"/>
    </xf>
    <xf numFmtId="0" fontId="0" fillId="0" borderId="9" xfId="0" applyBorder="1" applyAlignment="1">
      <alignment horizontal="right" vertical="center"/>
    </xf>
    <xf numFmtId="2" fontId="0" fillId="0" borderId="9" xfId="0" applyNumberFormat="1" applyBorder="1" applyAlignment="1">
      <alignment horizontal="right" vertical="center"/>
    </xf>
    <xf numFmtId="177" fontId="0" fillId="0" borderId="9" xfId="0" applyNumberFormat="1" applyBorder="1" applyAlignment="1">
      <alignment horizontal="right" vertical="center"/>
    </xf>
    <xf numFmtId="0" fontId="26" fillId="0" borderId="9" xfId="0" applyFont="1" applyBorder="1" applyAlignment="1">
      <alignment vertical="center"/>
    </xf>
    <xf numFmtId="0" fontId="32" fillId="0" borderId="0" xfId="0" applyFont="1" applyAlignment="1">
      <alignment vertical="center"/>
    </xf>
    <xf numFmtId="178" fontId="34" fillId="0" borderId="9" xfId="3" applyNumberFormat="1" applyFont="1" applyBorder="1" applyAlignment="1" applyProtection="1">
      <alignment vertical="center"/>
    </xf>
    <xf numFmtId="0" fontId="12" fillId="5" borderId="9" xfId="0" applyFont="1" applyFill="1" applyBorder="1" applyAlignment="1">
      <alignment horizontal="center" vertical="center"/>
    </xf>
    <xf numFmtId="0" fontId="10" fillId="6" borderId="9" xfId="0" applyFont="1" applyFill="1" applyBorder="1" applyAlignment="1">
      <alignment horizontal="center" vertical="center"/>
    </xf>
    <xf numFmtId="38" fontId="34" fillId="0" borderId="9" xfId="2" applyFont="1" applyBorder="1" applyAlignment="1" applyProtection="1">
      <alignment vertical="center"/>
    </xf>
    <xf numFmtId="49" fontId="34" fillId="0" borderId="9" xfId="0" applyNumberFormat="1" applyFont="1" applyBorder="1" applyAlignment="1">
      <alignment vertical="center"/>
    </xf>
    <xf numFmtId="49" fontId="34" fillId="0" borderId="9" xfId="0" applyNumberFormat="1" applyFont="1" applyBorder="1" applyAlignment="1">
      <alignment horizontal="center" vertical="center"/>
    </xf>
    <xf numFmtId="178" fontId="0" fillId="0" borderId="9" xfId="0" applyNumberFormat="1" applyBorder="1" applyAlignment="1">
      <alignment vertical="center"/>
    </xf>
    <xf numFmtId="0" fontId="35" fillId="0" borderId="0" xfId="0" applyFont="1" applyAlignment="1">
      <alignment vertical="center"/>
    </xf>
    <xf numFmtId="0" fontId="27" fillId="0" borderId="0" xfId="0" applyFont="1" applyAlignment="1">
      <alignment vertical="center"/>
    </xf>
    <xf numFmtId="49" fontId="34" fillId="7" borderId="9" xfId="4" applyNumberFormat="1" applyFont="1" applyFill="1" applyBorder="1" applyAlignment="1">
      <alignment vertical="center"/>
    </xf>
    <xf numFmtId="49" fontId="34" fillId="8" borderId="9" xfId="4" applyNumberFormat="1" applyFont="1" applyFill="1" applyBorder="1" applyAlignment="1">
      <alignment vertical="center"/>
    </xf>
    <xf numFmtId="178" fontId="34" fillId="0" borderId="9" xfId="4" applyNumberFormat="1" applyFont="1" applyBorder="1" applyAlignment="1">
      <alignment vertical="center"/>
    </xf>
    <xf numFmtId="0" fontId="40" fillId="0" borderId="0" xfId="0" applyFont="1" applyAlignment="1">
      <alignment vertical="center"/>
    </xf>
    <xf numFmtId="2" fontId="0" fillId="0" borderId="9" xfId="0" applyNumberFormat="1" applyBorder="1" applyAlignment="1">
      <alignment vertical="center"/>
    </xf>
    <xf numFmtId="0" fontId="2" fillId="5" borderId="9" xfId="0" applyFont="1" applyFill="1" applyBorder="1" applyAlignment="1">
      <alignment horizontal="center" vertical="center"/>
    </xf>
    <xf numFmtId="0" fontId="2" fillId="9" borderId="9" xfId="0" applyFont="1" applyFill="1" applyBorder="1" applyAlignment="1">
      <alignment horizontal="center" vertical="center"/>
    </xf>
    <xf numFmtId="179" fontId="34" fillId="0" borderId="9" xfId="4" applyNumberFormat="1" applyFont="1" applyBorder="1" applyAlignment="1">
      <alignment vertical="center"/>
    </xf>
    <xf numFmtId="0" fontId="2" fillId="9" borderId="11" xfId="0" applyFont="1" applyFill="1" applyBorder="1" applyAlignment="1">
      <alignment horizontal="center" vertical="center"/>
    </xf>
    <xf numFmtId="0" fontId="2" fillId="9" borderId="10" xfId="0" applyFont="1" applyFill="1" applyBorder="1" applyAlignment="1">
      <alignment horizontal="center" vertical="center"/>
    </xf>
    <xf numFmtId="179" fontId="34" fillId="0" borderId="10" xfId="4" applyNumberFormat="1" applyFont="1" applyBorder="1" applyAlignment="1">
      <alignment vertical="center"/>
    </xf>
    <xf numFmtId="179" fontId="34" fillId="0" borderId="14" xfId="4" applyNumberFormat="1" applyFont="1" applyBorder="1" applyAlignment="1">
      <alignment vertical="center"/>
    </xf>
    <xf numFmtId="179" fontId="41" fillId="0" borderId="15" xfId="0" applyNumberFormat="1" applyFont="1" applyBorder="1" applyAlignment="1">
      <alignment vertical="center"/>
    </xf>
    <xf numFmtId="179" fontId="34" fillId="10" borderId="9" xfId="4" applyNumberFormat="1" applyFont="1" applyFill="1" applyBorder="1" applyAlignment="1">
      <alignment vertical="center"/>
    </xf>
    <xf numFmtId="179" fontId="34" fillId="10" borderId="10" xfId="4" applyNumberFormat="1" applyFont="1" applyFill="1" applyBorder="1" applyAlignment="1">
      <alignment vertical="center"/>
    </xf>
    <xf numFmtId="179" fontId="34" fillId="11" borderId="9" xfId="4" applyNumberFormat="1" applyFont="1" applyFill="1" applyBorder="1" applyAlignment="1">
      <alignment vertical="center"/>
    </xf>
    <xf numFmtId="179" fontId="41" fillId="0" borderId="16" xfId="0" applyNumberFormat="1" applyFont="1" applyBorder="1" applyAlignment="1">
      <alignment vertical="center"/>
    </xf>
    <xf numFmtId="2" fontId="41" fillId="0" borderId="13" xfId="0" applyNumberFormat="1" applyFont="1" applyBorder="1" applyAlignment="1">
      <alignment vertical="center"/>
    </xf>
    <xf numFmtId="2" fontId="41" fillId="0" borderId="17" xfId="0" applyNumberFormat="1" applyFont="1" applyBorder="1" applyAlignment="1">
      <alignment vertical="center"/>
    </xf>
    <xf numFmtId="0" fontId="20" fillId="9" borderId="12" xfId="0" applyFont="1" applyFill="1" applyBorder="1" applyAlignment="1">
      <alignment horizontal="center" vertical="center"/>
    </xf>
    <xf numFmtId="0" fontId="10" fillId="0" borderId="10" xfId="0" applyFont="1" applyBorder="1" applyAlignment="1">
      <alignment horizontal="center" vertical="center"/>
    </xf>
    <xf numFmtId="2" fontId="41" fillId="0" borderId="15" xfId="0" applyNumberFormat="1" applyFont="1" applyBorder="1" applyAlignment="1">
      <alignment vertical="center"/>
    </xf>
    <xf numFmtId="0" fontId="31" fillId="0" borderId="0" xfId="0" applyFont="1" applyAlignment="1">
      <alignment vertical="center"/>
    </xf>
    <xf numFmtId="0" fontId="42" fillId="0" borderId="0" xfId="0" applyFont="1" applyAlignment="1">
      <alignment vertical="center"/>
    </xf>
    <xf numFmtId="2" fontId="41" fillId="0" borderId="9" xfId="0" applyNumberFormat="1" applyFont="1" applyBorder="1" applyAlignment="1">
      <alignment vertical="center"/>
    </xf>
    <xf numFmtId="0" fontId="10" fillId="9" borderId="9" xfId="0" applyFont="1" applyFill="1" applyBorder="1" applyAlignment="1">
      <alignment horizontal="center" vertical="center"/>
    </xf>
    <xf numFmtId="2" fontId="43" fillId="0" borderId="9" xfId="0" applyNumberFormat="1" applyFont="1" applyBorder="1" applyAlignment="1">
      <alignment vertical="center"/>
    </xf>
    <xf numFmtId="0" fontId="19" fillId="0" borderId="0" xfId="0" applyFont="1" applyAlignment="1">
      <alignment horizontal="center" vertical="center"/>
    </xf>
    <xf numFmtId="38" fontId="0" fillId="0" borderId="0" xfId="2" applyFont="1" applyAlignment="1">
      <alignment vertical="center"/>
    </xf>
    <xf numFmtId="0" fontId="0" fillId="0" borderId="0" xfId="0" pivotButton="1" applyAlignment="1">
      <alignment vertical="center"/>
    </xf>
    <xf numFmtId="0" fontId="0" fillId="0" borderId="0" xfId="0" applyAlignment="1">
      <alignment horizontal="left" vertical="center"/>
    </xf>
    <xf numFmtId="180" fontId="0" fillId="0" borderId="0" xfId="0" applyNumberFormat="1" applyAlignment="1">
      <alignment vertical="center"/>
    </xf>
    <xf numFmtId="0" fontId="49" fillId="0" borderId="0" xfId="0" applyFont="1" applyAlignment="1">
      <alignment vertical="center"/>
    </xf>
    <xf numFmtId="0" fontId="13" fillId="0" borderId="0" xfId="0" applyFont="1" applyAlignment="1">
      <alignment horizontal="center" vertical="center"/>
    </xf>
    <xf numFmtId="0" fontId="0" fillId="0" borderId="0" xfId="0" applyAlignment="1">
      <alignment horizontal="center" vertical="center"/>
    </xf>
    <xf numFmtId="0" fontId="14" fillId="0" borderId="0" xfId="0" applyFont="1" applyAlignment="1">
      <alignment vertical="center"/>
    </xf>
    <xf numFmtId="10" fontId="0" fillId="0" borderId="0" xfId="0" applyNumberFormat="1" applyAlignment="1">
      <alignment vertical="center"/>
    </xf>
    <xf numFmtId="0" fontId="2" fillId="0" borderId="9" xfId="0" applyFont="1" applyBorder="1" applyAlignment="1">
      <alignment horizontal="center" vertical="center"/>
    </xf>
    <xf numFmtId="177" fontId="0" fillId="0" borderId="0" xfId="0" applyNumberFormat="1" applyAlignment="1">
      <alignment vertical="center"/>
    </xf>
    <xf numFmtId="0" fontId="19" fillId="0" borderId="0" xfId="4" applyFont="1" applyAlignment="1">
      <alignment horizontal="center" vertical="center"/>
    </xf>
    <xf numFmtId="14" fontId="33" fillId="0" borderId="0" xfId="4" applyNumberFormat="1" applyAlignment="1">
      <alignment vertical="center"/>
    </xf>
    <xf numFmtId="0" fontId="33" fillId="0" borderId="0" xfId="4" applyAlignment="1">
      <alignment horizontal="center" vertical="center"/>
    </xf>
    <xf numFmtId="0" fontId="33" fillId="0" borderId="0" xfId="4" applyAlignment="1">
      <alignment vertical="center"/>
    </xf>
    <xf numFmtId="0" fontId="2" fillId="0" borderId="19" xfId="0" applyFont="1" applyBorder="1" applyAlignment="1">
      <alignment vertical="center"/>
    </xf>
    <xf numFmtId="0" fontId="0" fillId="0" borderId="19" xfId="0" applyBorder="1" applyAlignment="1">
      <alignment vertical="center"/>
    </xf>
    <xf numFmtId="0" fontId="2" fillId="0" borderId="20" xfId="0" applyFont="1" applyBorder="1" applyAlignment="1">
      <alignment horizontal="center" vertical="center"/>
    </xf>
    <xf numFmtId="0" fontId="52" fillId="0" borderId="0" xfId="0" applyFont="1" applyAlignment="1">
      <alignment vertical="center"/>
    </xf>
    <xf numFmtId="0" fontId="28" fillId="0" borderId="9" xfId="0" applyFont="1" applyBorder="1" applyAlignment="1">
      <alignment vertical="center"/>
    </xf>
    <xf numFmtId="0" fontId="10" fillId="5" borderId="0" xfId="0" applyFont="1" applyFill="1" applyAlignment="1">
      <alignment horizontal="center" vertical="center"/>
    </xf>
    <xf numFmtId="0" fontId="30" fillId="0" borderId="0" xfId="0" applyFont="1" applyAlignment="1">
      <alignment vertical="center"/>
    </xf>
    <xf numFmtId="180" fontId="0" fillId="0" borderId="19" xfId="0" applyNumberFormat="1" applyBorder="1" applyAlignment="1">
      <alignment vertical="center"/>
    </xf>
    <xf numFmtId="2" fontId="0" fillId="0" borderId="19" xfId="0" applyNumberFormat="1" applyBorder="1" applyAlignment="1">
      <alignment vertical="center"/>
    </xf>
    <xf numFmtId="0" fontId="10" fillId="0" borderId="0" xfId="0" applyFont="1" applyAlignment="1">
      <alignment horizontal="center" vertical="center"/>
    </xf>
    <xf numFmtId="56" fontId="0" fillId="0" borderId="0" xfId="0" applyNumberFormat="1" applyAlignment="1">
      <alignment vertical="center"/>
    </xf>
    <xf numFmtId="0" fontId="54" fillId="0" borderId="0" xfId="0" applyFont="1" applyAlignment="1">
      <alignment vertical="center"/>
    </xf>
    <xf numFmtId="2" fontId="20" fillId="0" borderId="19" xfId="0" applyNumberFormat="1" applyFont="1" applyBorder="1" applyAlignment="1">
      <alignment vertical="center"/>
    </xf>
    <xf numFmtId="0" fontId="55" fillId="0" borderId="0" xfId="0" applyFont="1" applyAlignment="1">
      <alignment vertical="center"/>
    </xf>
    <xf numFmtId="0" fontId="19" fillId="0" borderId="21" xfId="0" applyFont="1" applyBorder="1" applyAlignment="1">
      <alignment horizontal="center" vertical="center"/>
    </xf>
    <xf numFmtId="181" fontId="0" fillId="0" borderId="22" xfId="0" applyNumberFormat="1" applyBorder="1" applyAlignment="1">
      <alignment vertical="center"/>
    </xf>
    <xf numFmtId="0" fontId="0" fillId="0" borderId="22" xfId="0" applyBorder="1" applyAlignment="1">
      <alignment vertical="center"/>
    </xf>
    <xf numFmtId="181" fontId="0" fillId="0" borderId="23" xfId="0" applyNumberFormat="1" applyBorder="1" applyAlignment="1">
      <alignment vertical="center"/>
    </xf>
    <xf numFmtId="0" fontId="0" fillId="0" borderId="23" xfId="0" applyBorder="1" applyAlignment="1">
      <alignment vertical="center"/>
    </xf>
    <xf numFmtId="181" fontId="0" fillId="0" borderId="24" xfId="0" applyNumberFormat="1" applyBorder="1" applyAlignment="1">
      <alignment vertical="center"/>
    </xf>
    <xf numFmtId="0" fontId="0" fillId="0" borderId="24" xfId="0" applyBorder="1" applyAlignment="1">
      <alignment vertical="center"/>
    </xf>
    <xf numFmtId="0" fontId="2" fillId="0" borderId="20" xfId="0" applyFont="1" applyBorder="1" applyAlignment="1">
      <alignment horizontal="centerContinuous" vertical="center"/>
    </xf>
    <xf numFmtId="2" fontId="0" fillId="0" borderId="0" xfId="0" applyNumberFormat="1" applyAlignment="1">
      <alignment vertical="center"/>
    </xf>
    <xf numFmtId="1" fontId="0" fillId="0" borderId="0" xfId="0" applyNumberFormat="1" applyAlignment="1">
      <alignment vertical="center"/>
    </xf>
    <xf numFmtId="0" fontId="19" fillId="12" borderId="9" xfId="0" applyFont="1" applyFill="1" applyBorder="1" applyAlignment="1">
      <alignment horizontal="center" vertical="center"/>
    </xf>
    <xf numFmtId="1" fontId="0" fillId="0" borderId="9" xfId="0" applyNumberFormat="1" applyBorder="1" applyAlignment="1">
      <alignment vertical="center"/>
    </xf>
    <xf numFmtId="0" fontId="2" fillId="0" borderId="9" xfId="0" applyFont="1" applyBorder="1" applyAlignment="1">
      <alignment vertical="center"/>
    </xf>
    <xf numFmtId="0" fontId="11" fillId="12" borderId="9" xfId="0" applyFont="1" applyFill="1" applyBorder="1" applyAlignment="1">
      <alignment horizontal="center" vertical="center"/>
    </xf>
    <xf numFmtId="0" fontId="13" fillId="12" borderId="9" xfId="0" applyFont="1" applyFill="1" applyBorder="1" applyAlignment="1">
      <alignment horizontal="center" vertical="center"/>
    </xf>
    <xf numFmtId="0" fontId="59" fillId="0" borderId="0" xfId="0" applyFont="1" applyAlignment="1">
      <alignment vertical="center"/>
    </xf>
    <xf numFmtId="0" fontId="20" fillId="0" borderId="9" xfId="0" applyFont="1" applyBorder="1" applyAlignment="1">
      <alignment vertical="center"/>
    </xf>
    <xf numFmtId="1" fontId="20" fillId="0" borderId="9" xfId="0" applyNumberFormat="1" applyFont="1" applyBorder="1" applyAlignment="1">
      <alignment vertical="center"/>
    </xf>
    <xf numFmtId="0" fontId="60" fillId="0" borderId="0" xfId="0" applyFont="1" applyAlignment="1">
      <alignment vertical="center"/>
    </xf>
    <xf numFmtId="0" fontId="63" fillId="0" borderId="0" xfId="0" applyFont="1" applyAlignment="1">
      <alignment vertical="center"/>
    </xf>
    <xf numFmtId="0" fontId="21" fillId="0" borderId="0" xfId="0" applyFont="1" applyAlignment="1">
      <alignment horizontal="left" vertical="top"/>
    </xf>
    <xf numFmtId="0" fontId="65" fillId="0" borderId="0" xfId="0" applyFont="1" applyAlignment="1">
      <alignment vertical="center"/>
    </xf>
    <xf numFmtId="0" fontId="66" fillId="0" borderId="0" xfId="0" applyFont="1" applyAlignment="1">
      <alignment vertical="center"/>
    </xf>
    <xf numFmtId="0" fontId="1" fillId="0" borderId="0" xfId="0" applyFont="1" applyAlignment="1">
      <alignment horizontal="center" vertical="center"/>
    </xf>
    <xf numFmtId="0" fontId="0" fillId="0" borderId="0" xfId="0" applyAlignment="1">
      <alignment vertical="center"/>
    </xf>
    <xf numFmtId="0" fontId="3" fillId="0" borderId="2"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176" fontId="3" fillId="0" borderId="5" xfId="0" applyNumberFormat="1" applyFont="1" applyBorder="1" applyAlignment="1">
      <alignment horizontal="center" vertical="center"/>
    </xf>
    <xf numFmtId="0" fontId="4" fillId="0" borderId="5" xfId="0" applyFont="1" applyBorder="1" applyAlignment="1">
      <alignment vertical="center"/>
    </xf>
    <xf numFmtId="0" fontId="3" fillId="0" borderId="7" xfId="0" applyFont="1" applyBorder="1" applyAlignment="1">
      <alignment horizontal="center" vertical="center"/>
    </xf>
    <xf numFmtId="0" fontId="4" fillId="0" borderId="7" xfId="0" applyFont="1" applyBorder="1" applyAlignment="1">
      <alignment vertical="center"/>
    </xf>
    <xf numFmtId="0" fontId="21" fillId="0" borderId="0" xfId="0" applyFont="1" applyAlignment="1">
      <alignment vertical="center" wrapText="1"/>
    </xf>
    <xf numFmtId="0" fontId="10" fillId="5" borderId="9" xfId="0" applyFont="1" applyFill="1" applyBorder="1" applyAlignment="1">
      <alignment horizontal="center" vertical="center"/>
    </xf>
    <xf numFmtId="0" fontId="0" fillId="5" borderId="9" xfId="0" applyFill="1" applyBorder="1" applyAlignment="1">
      <alignment horizontal="center" vertical="center"/>
    </xf>
    <xf numFmtId="0" fontId="10" fillId="0" borderId="9" xfId="0" applyFont="1" applyBorder="1" applyAlignment="1">
      <alignment horizontal="center" vertical="center"/>
    </xf>
    <xf numFmtId="0" fontId="0" fillId="0" borderId="9" xfId="0" applyBorder="1" applyAlignment="1">
      <alignment horizontal="center" vertical="center"/>
    </xf>
    <xf numFmtId="0" fontId="2" fillId="0" borderId="18" xfId="0" applyFont="1" applyBorder="1" applyAlignment="1">
      <alignment horizontal="center" vertical="center"/>
    </xf>
    <xf numFmtId="0" fontId="0" fillId="0" borderId="18" xfId="0" applyBorder="1" applyAlignment="1">
      <alignment horizontal="center" vertical="center"/>
    </xf>
    <xf numFmtId="0" fontId="11" fillId="0" borderId="19" xfId="0" applyFont="1" applyBorder="1" applyAlignment="1">
      <alignment horizontal="center" vertical="center"/>
    </xf>
    <xf numFmtId="0" fontId="13" fillId="0" borderId="19" xfId="0" applyFont="1" applyBorder="1" applyAlignment="1">
      <alignment horizontal="center" vertical="center"/>
    </xf>
    <xf numFmtId="0" fontId="13" fillId="0" borderId="0" xfId="0" applyFont="1" applyAlignment="1">
      <alignment horizontal="center" vertical="center"/>
    </xf>
  </cellXfs>
  <cellStyles count="6">
    <cellStyle name="ハイパーリンク" xfId="1" builtinId="8"/>
    <cellStyle name="桁区切り" xfId="2" builtinId="6"/>
    <cellStyle name="桁区切り 2" xfId="3" xr:uid="{C382FC80-801D-45B5-A9DB-3EBB956A2E57}"/>
    <cellStyle name="標準" xfId="0" builtinId="0"/>
    <cellStyle name="標準 2" xfId="4" xr:uid="{E4FEE0BD-1E68-4103-820B-4E058966D93A}"/>
    <cellStyle name="標準 2 2" xfId="5" xr:uid="{6B661960-8E55-46BA-BDE6-956AA53C87C7}"/>
  </cellStyles>
  <dxfs count="5">
    <dxf>
      <numFmt numFmtId="180" formatCode="0.000"/>
    </dxf>
    <dxf>
      <numFmt numFmtId="180" formatCode="0.000"/>
    </dxf>
    <dxf>
      <numFmt numFmtId="177" formatCode="0.0"/>
    </dxf>
    <dxf>
      <numFmt numFmtId="2" formatCode="0.00"/>
    </dxf>
    <dxf>
      <numFmt numFmtId="2" formatCode="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3.xml"/><Relationship Id="rId2" Type="http://schemas.openxmlformats.org/officeDocument/2006/relationships/worksheet" Target="worksheets/sheet2.xml"/><Relationship Id="rId16" Type="http://schemas.openxmlformats.org/officeDocument/2006/relationships/pivotCacheDefinition" Target="pivotCache/pivotCacheDefinition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0.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2.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3.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4.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5.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6.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7.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8.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9.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0.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1.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2.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1"/>
  <c:style val="2"/>
  <c:chart>
    <c:title>
      <c:tx>
        <c:rich>
          <a:bodyPr/>
          <a:lstStyle/>
          <a:p>
            <a:pPr lvl="0">
              <a:defRPr b="1" i="0">
                <a:solidFill>
                  <a:srgbClr val="757575"/>
                </a:solidFill>
                <a:latin typeface="+mn-lt"/>
              </a:defRPr>
            </a:pPr>
            <a:r>
              <a:rPr lang="ja-JP" altLang="en-US" b="1" i="0">
                <a:solidFill>
                  <a:srgbClr val="757575"/>
                </a:solidFill>
                <a:latin typeface="+mn-lt"/>
              </a:rPr>
              <a:t>ヒストグラム</a:t>
            </a:r>
          </a:p>
        </c:rich>
      </c:tx>
      <c:overlay val="0"/>
    </c:title>
    <c:autoTitleDeleted val="0"/>
    <c:plotArea>
      <c:layout/>
      <c:barChart>
        <c:barDir val="col"/>
        <c:grouping val="clustered"/>
        <c:varyColors val="1"/>
        <c:ser>
          <c:idx val="0"/>
          <c:order val="0"/>
          <c:tx>
            <c:v>頻度</c:v>
          </c:tx>
          <c:spPr>
            <a:solidFill>
              <a:srgbClr val="4472C4"/>
            </a:solidFill>
            <a:ln cmpd="sng">
              <a:solidFill>
                <a:srgbClr val="000000"/>
              </a:solidFill>
            </a:ln>
          </c:spPr>
          <c:invertIfNegative val="1"/>
          <c:cat>
            <c:strRef>
              <c:f>'標準偏差、基本統計量'!$I$3:$I$12</c:f>
              <c:strCache>
                <c:ptCount val="10"/>
                <c:pt idx="0">
                  <c:v>0</c:v>
                </c:pt>
                <c:pt idx="1">
                  <c:v>250</c:v>
                </c:pt>
                <c:pt idx="2">
                  <c:v>500</c:v>
                </c:pt>
                <c:pt idx="3">
                  <c:v>750</c:v>
                </c:pt>
                <c:pt idx="4">
                  <c:v>1000</c:v>
                </c:pt>
                <c:pt idx="5">
                  <c:v>1250</c:v>
                </c:pt>
                <c:pt idx="6">
                  <c:v>1500</c:v>
                </c:pt>
                <c:pt idx="7">
                  <c:v>1750</c:v>
                </c:pt>
                <c:pt idx="8">
                  <c:v>2000</c:v>
                </c:pt>
                <c:pt idx="9">
                  <c:v>次の級</c:v>
                </c:pt>
              </c:strCache>
            </c:strRef>
          </c:cat>
          <c:val>
            <c:numRef>
              <c:f>'標準偏差、基本統計量'!$J$3:$J$12</c:f>
              <c:numCache>
                <c:formatCode>General</c:formatCode>
                <c:ptCount val="10"/>
                <c:pt idx="0">
                  <c:v>0</c:v>
                </c:pt>
                <c:pt idx="1">
                  <c:v>0</c:v>
                </c:pt>
                <c:pt idx="2">
                  <c:v>1</c:v>
                </c:pt>
                <c:pt idx="3">
                  <c:v>2</c:v>
                </c:pt>
                <c:pt idx="4">
                  <c:v>3</c:v>
                </c:pt>
                <c:pt idx="5">
                  <c:v>2</c:v>
                </c:pt>
                <c:pt idx="6">
                  <c:v>3</c:v>
                </c:pt>
                <c:pt idx="7">
                  <c:v>1</c:v>
                </c:pt>
                <c:pt idx="8">
                  <c:v>0</c:v>
                </c:pt>
                <c:pt idx="9">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1F43-4F50-A0A8-C48E4D38F55F}"/>
            </c:ext>
          </c:extLst>
        </c:ser>
        <c:dLbls>
          <c:showLegendKey val="0"/>
          <c:showVal val="0"/>
          <c:showCatName val="0"/>
          <c:showSerName val="0"/>
          <c:showPercent val="0"/>
          <c:showBubbleSize val="0"/>
        </c:dLbls>
        <c:gapWidth val="150"/>
        <c:axId val="524711443"/>
        <c:axId val="1692216816"/>
      </c:barChart>
      <c:catAx>
        <c:axId val="524711443"/>
        <c:scaling>
          <c:orientation val="minMax"/>
        </c:scaling>
        <c:delete val="0"/>
        <c:axPos val="b"/>
        <c:title>
          <c:tx>
            <c:rich>
              <a:bodyPr/>
              <a:lstStyle/>
              <a:p>
                <a:pPr lvl="0">
                  <a:defRPr b="1" i="0">
                    <a:solidFill>
                      <a:srgbClr val="000000"/>
                    </a:solidFill>
                    <a:latin typeface="+mn-lt"/>
                  </a:defRPr>
                </a:pPr>
                <a:r>
                  <a:rPr lang="ja-JP" altLang="en-US" b="1" i="0">
                    <a:solidFill>
                      <a:srgbClr val="000000"/>
                    </a:solidFill>
                    <a:latin typeface="+mn-lt"/>
                  </a:rPr>
                  <a:t>データ区間</a:t>
                </a:r>
              </a:p>
            </c:rich>
          </c:tx>
          <c:overlay val="0"/>
        </c:title>
        <c:numFmt formatCode="General" sourceLinked="1"/>
        <c:majorTickMark val="out"/>
        <c:minorTickMark val="none"/>
        <c:tickLblPos val="nextTo"/>
        <c:txPr>
          <a:bodyPr/>
          <a:lstStyle/>
          <a:p>
            <a:pPr lvl="0">
              <a:defRPr b="0">
                <a:solidFill>
                  <a:srgbClr val="000000"/>
                </a:solidFill>
                <a:latin typeface="+mn-lt"/>
              </a:defRPr>
            </a:pPr>
            <a:endParaRPr lang="ja-JP"/>
          </a:p>
        </c:txPr>
        <c:crossAx val="1692216816"/>
        <c:crosses val="autoZero"/>
        <c:auto val="1"/>
        <c:lblAlgn val="ctr"/>
        <c:lblOffset val="100"/>
        <c:noMultiLvlLbl val="1"/>
      </c:catAx>
      <c:valAx>
        <c:axId val="1692216816"/>
        <c:scaling>
          <c:orientation val="minMax"/>
        </c:scaling>
        <c:delete val="0"/>
        <c:axPos val="l"/>
        <c:title>
          <c:tx>
            <c:rich>
              <a:bodyPr/>
              <a:lstStyle/>
              <a:p>
                <a:pPr lvl="0">
                  <a:defRPr b="1" i="0">
                    <a:solidFill>
                      <a:srgbClr val="000000"/>
                    </a:solidFill>
                    <a:latin typeface="+mn-lt"/>
                  </a:defRPr>
                </a:pPr>
                <a:r>
                  <a:rPr lang="ja-JP" altLang="en-US" b="1" i="0">
                    <a:solidFill>
                      <a:srgbClr val="000000"/>
                    </a:solidFill>
                    <a:latin typeface="+mn-lt"/>
                  </a:rPr>
                  <a:t>頻度</a:t>
                </a:r>
              </a:p>
            </c:rich>
          </c:tx>
          <c:overlay val="0"/>
        </c:title>
        <c:numFmt formatCode="General" sourceLinked="1"/>
        <c:majorTickMark val="out"/>
        <c:minorTickMark val="none"/>
        <c:tickLblPos val="nextTo"/>
        <c:spPr>
          <a:ln/>
        </c:spPr>
        <c:txPr>
          <a:bodyPr/>
          <a:lstStyle/>
          <a:p>
            <a:pPr lvl="0">
              <a:defRPr b="0">
                <a:solidFill>
                  <a:srgbClr val="000000"/>
                </a:solidFill>
                <a:latin typeface="+mn-lt"/>
              </a:defRPr>
            </a:pPr>
            <a:endParaRPr lang="ja-JP"/>
          </a:p>
        </c:txPr>
        <c:crossAx val="524711443"/>
        <c:crosses val="autoZero"/>
        <c:crossBetween val="between"/>
      </c:valAx>
    </c:plotArea>
    <c:legend>
      <c:legendPos val="r"/>
      <c:overlay val="0"/>
      <c:txPr>
        <a:bodyPr/>
        <a:lstStyle/>
        <a:p>
          <a:pPr lvl="0">
            <a:defRPr b="0">
              <a:solidFill>
                <a:srgbClr val="1A1A1A"/>
              </a:solidFill>
              <a:latin typeface="+mn-lt"/>
            </a:defRPr>
          </a:pPr>
          <a:endParaRPr lang="ja-JP"/>
        </a:p>
      </c:txPr>
    </c:legend>
    <c:plotVisOnly val="1"/>
    <c:dispBlanksAs val="zero"/>
    <c:showDLblsOverMax val="1"/>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400" b="0" i="0" u="none" strike="noStrike" kern="1200" spc="0" baseline="0">
                <a:solidFill>
                  <a:srgbClr val="000000">
                    <a:lumMod val="65000"/>
                    <a:lumOff val="35000"/>
                  </a:srgbClr>
                </a:solidFill>
              </a:rPr>
              <a:t>気温とアルコール飲料の売上額</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第12章散布図!$C$9</c:f>
              <c:strCache>
                <c:ptCount val="1"/>
                <c:pt idx="0">
                  <c:v>最高気温(℃)</c:v>
                </c:pt>
              </c:strCache>
            </c:strRef>
          </c:tx>
          <c:spPr>
            <a:ln w="28575" cap="rnd">
              <a:solidFill>
                <a:schemeClr val="accent1"/>
              </a:solidFill>
              <a:round/>
            </a:ln>
            <a:effectLst/>
          </c:spPr>
          <c:marker>
            <c:symbol val="none"/>
          </c:marker>
          <c:cat>
            <c:numRef>
              <c:f>第12章散布図!$A$10:$A$40</c:f>
              <c:numCache>
                <c:formatCode>m/d/yyyy</c:formatCode>
                <c:ptCount val="31"/>
                <c:pt idx="0">
                  <c:v>42186</c:v>
                </c:pt>
                <c:pt idx="1">
                  <c:v>42187</c:v>
                </c:pt>
                <c:pt idx="2">
                  <c:v>42188</c:v>
                </c:pt>
                <c:pt idx="3">
                  <c:v>42189</c:v>
                </c:pt>
                <c:pt idx="4">
                  <c:v>42190</c:v>
                </c:pt>
                <c:pt idx="5">
                  <c:v>42191</c:v>
                </c:pt>
                <c:pt idx="6">
                  <c:v>42192</c:v>
                </c:pt>
                <c:pt idx="7">
                  <c:v>42193</c:v>
                </c:pt>
                <c:pt idx="8">
                  <c:v>42194</c:v>
                </c:pt>
                <c:pt idx="9">
                  <c:v>42195</c:v>
                </c:pt>
                <c:pt idx="10">
                  <c:v>42196</c:v>
                </c:pt>
                <c:pt idx="11">
                  <c:v>42197</c:v>
                </c:pt>
                <c:pt idx="12">
                  <c:v>42198</c:v>
                </c:pt>
                <c:pt idx="13">
                  <c:v>42199</c:v>
                </c:pt>
                <c:pt idx="14">
                  <c:v>42200</c:v>
                </c:pt>
                <c:pt idx="15">
                  <c:v>42201</c:v>
                </c:pt>
                <c:pt idx="16">
                  <c:v>42202</c:v>
                </c:pt>
                <c:pt idx="17">
                  <c:v>42203</c:v>
                </c:pt>
                <c:pt idx="18">
                  <c:v>42204</c:v>
                </c:pt>
                <c:pt idx="19">
                  <c:v>42205</c:v>
                </c:pt>
                <c:pt idx="20">
                  <c:v>42206</c:v>
                </c:pt>
                <c:pt idx="21">
                  <c:v>42207</c:v>
                </c:pt>
                <c:pt idx="22">
                  <c:v>42208</c:v>
                </c:pt>
                <c:pt idx="23">
                  <c:v>42209</c:v>
                </c:pt>
                <c:pt idx="24">
                  <c:v>42210</c:v>
                </c:pt>
                <c:pt idx="25">
                  <c:v>42211</c:v>
                </c:pt>
                <c:pt idx="26">
                  <c:v>42212</c:v>
                </c:pt>
                <c:pt idx="27">
                  <c:v>42213</c:v>
                </c:pt>
                <c:pt idx="28">
                  <c:v>42214</c:v>
                </c:pt>
                <c:pt idx="29">
                  <c:v>42215</c:v>
                </c:pt>
                <c:pt idx="30">
                  <c:v>42216</c:v>
                </c:pt>
              </c:numCache>
            </c:numRef>
          </c:cat>
          <c:val>
            <c:numRef>
              <c:f>第12章散布図!$C$10:$C$40</c:f>
              <c:numCache>
                <c:formatCode>General</c:formatCode>
                <c:ptCount val="31"/>
                <c:pt idx="0">
                  <c:v>22.4</c:v>
                </c:pt>
                <c:pt idx="1">
                  <c:v>25</c:v>
                </c:pt>
                <c:pt idx="2">
                  <c:v>23.4</c:v>
                </c:pt>
                <c:pt idx="3">
                  <c:v>25.9</c:v>
                </c:pt>
                <c:pt idx="4">
                  <c:v>21.9</c:v>
                </c:pt>
                <c:pt idx="5">
                  <c:v>21.1</c:v>
                </c:pt>
                <c:pt idx="6">
                  <c:v>24.3</c:v>
                </c:pt>
                <c:pt idx="7">
                  <c:v>26.6</c:v>
                </c:pt>
                <c:pt idx="8">
                  <c:v>20.399999999999999</c:v>
                </c:pt>
                <c:pt idx="9">
                  <c:v>28.9</c:v>
                </c:pt>
                <c:pt idx="10">
                  <c:v>31.3</c:v>
                </c:pt>
                <c:pt idx="11">
                  <c:v>32</c:v>
                </c:pt>
                <c:pt idx="12">
                  <c:v>34.200000000000003</c:v>
                </c:pt>
                <c:pt idx="13">
                  <c:v>34.299999999999997</c:v>
                </c:pt>
                <c:pt idx="14">
                  <c:v>33.200000000000003</c:v>
                </c:pt>
                <c:pt idx="15">
                  <c:v>28.9</c:v>
                </c:pt>
                <c:pt idx="16">
                  <c:v>30.4</c:v>
                </c:pt>
                <c:pt idx="17">
                  <c:v>29.9</c:v>
                </c:pt>
                <c:pt idx="18">
                  <c:v>34.799999999999997</c:v>
                </c:pt>
                <c:pt idx="19">
                  <c:v>33.5</c:v>
                </c:pt>
                <c:pt idx="20">
                  <c:v>34.9</c:v>
                </c:pt>
                <c:pt idx="21">
                  <c:v>32.799999999999997</c:v>
                </c:pt>
                <c:pt idx="22">
                  <c:v>30.4</c:v>
                </c:pt>
                <c:pt idx="23">
                  <c:v>33.9</c:v>
                </c:pt>
                <c:pt idx="24">
                  <c:v>33.1</c:v>
                </c:pt>
                <c:pt idx="25">
                  <c:v>35.799999999999997</c:v>
                </c:pt>
                <c:pt idx="26">
                  <c:v>35</c:v>
                </c:pt>
                <c:pt idx="27">
                  <c:v>34.1</c:v>
                </c:pt>
                <c:pt idx="28">
                  <c:v>32.5</c:v>
                </c:pt>
                <c:pt idx="29">
                  <c:v>34.299999999999997</c:v>
                </c:pt>
                <c:pt idx="30">
                  <c:v>35</c:v>
                </c:pt>
              </c:numCache>
            </c:numRef>
          </c:val>
          <c:smooth val="0"/>
          <c:extLst>
            <c:ext xmlns:c16="http://schemas.microsoft.com/office/drawing/2014/chart" uri="{C3380CC4-5D6E-409C-BE32-E72D297353CC}">
              <c16:uniqueId val="{00000000-F246-48D8-A4B9-3CD5D751A1F9}"/>
            </c:ext>
          </c:extLst>
        </c:ser>
        <c:dLbls>
          <c:showLegendKey val="0"/>
          <c:showVal val="0"/>
          <c:showCatName val="0"/>
          <c:showSerName val="0"/>
          <c:showPercent val="0"/>
          <c:showBubbleSize val="0"/>
        </c:dLbls>
        <c:marker val="1"/>
        <c:smooth val="0"/>
        <c:axId val="1392622751"/>
        <c:axId val="1517839823"/>
      </c:lineChart>
      <c:lineChart>
        <c:grouping val="standard"/>
        <c:varyColors val="0"/>
        <c:ser>
          <c:idx val="1"/>
          <c:order val="1"/>
          <c:tx>
            <c:strRef>
              <c:f>第12章散布図!$D$9</c:f>
              <c:strCache>
                <c:ptCount val="1"/>
                <c:pt idx="0">
                  <c:v>アルコール</c:v>
                </c:pt>
              </c:strCache>
            </c:strRef>
          </c:tx>
          <c:spPr>
            <a:ln w="28575" cap="rnd">
              <a:solidFill>
                <a:schemeClr val="accent2"/>
              </a:solidFill>
              <a:prstDash val="sysDash"/>
              <a:round/>
            </a:ln>
            <a:effectLst/>
          </c:spPr>
          <c:marker>
            <c:symbol val="none"/>
          </c:marker>
          <c:cat>
            <c:numRef>
              <c:f>第12章散布図!$A$10:$A$40</c:f>
              <c:numCache>
                <c:formatCode>m/d/yyyy</c:formatCode>
                <c:ptCount val="31"/>
                <c:pt idx="0">
                  <c:v>42186</c:v>
                </c:pt>
                <c:pt idx="1">
                  <c:v>42187</c:v>
                </c:pt>
                <c:pt idx="2">
                  <c:v>42188</c:v>
                </c:pt>
                <c:pt idx="3">
                  <c:v>42189</c:v>
                </c:pt>
                <c:pt idx="4">
                  <c:v>42190</c:v>
                </c:pt>
                <c:pt idx="5">
                  <c:v>42191</c:v>
                </c:pt>
                <c:pt idx="6">
                  <c:v>42192</c:v>
                </c:pt>
                <c:pt idx="7">
                  <c:v>42193</c:v>
                </c:pt>
                <c:pt idx="8">
                  <c:v>42194</c:v>
                </c:pt>
                <c:pt idx="9">
                  <c:v>42195</c:v>
                </c:pt>
                <c:pt idx="10">
                  <c:v>42196</c:v>
                </c:pt>
                <c:pt idx="11">
                  <c:v>42197</c:v>
                </c:pt>
                <c:pt idx="12">
                  <c:v>42198</c:v>
                </c:pt>
                <c:pt idx="13">
                  <c:v>42199</c:v>
                </c:pt>
                <c:pt idx="14">
                  <c:v>42200</c:v>
                </c:pt>
                <c:pt idx="15">
                  <c:v>42201</c:v>
                </c:pt>
                <c:pt idx="16">
                  <c:v>42202</c:v>
                </c:pt>
                <c:pt idx="17">
                  <c:v>42203</c:v>
                </c:pt>
                <c:pt idx="18">
                  <c:v>42204</c:v>
                </c:pt>
                <c:pt idx="19">
                  <c:v>42205</c:v>
                </c:pt>
                <c:pt idx="20">
                  <c:v>42206</c:v>
                </c:pt>
                <c:pt idx="21">
                  <c:v>42207</c:v>
                </c:pt>
                <c:pt idx="22">
                  <c:v>42208</c:v>
                </c:pt>
                <c:pt idx="23">
                  <c:v>42209</c:v>
                </c:pt>
                <c:pt idx="24">
                  <c:v>42210</c:v>
                </c:pt>
                <c:pt idx="25">
                  <c:v>42211</c:v>
                </c:pt>
                <c:pt idx="26">
                  <c:v>42212</c:v>
                </c:pt>
                <c:pt idx="27">
                  <c:v>42213</c:v>
                </c:pt>
                <c:pt idx="28">
                  <c:v>42214</c:v>
                </c:pt>
                <c:pt idx="29">
                  <c:v>42215</c:v>
                </c:pt>
                <c:pt idx="30">
                  <c:v>42216</c:v>
                </c:pt>
              </c:numCache>
            </c:numRef>
          </c:cat>
          <c:val>
            <c:numRef>
              <c:f>第12章散布図!$D$10:$D$40</c:f>
              <c:numCache>
                <c:formatCode>General</c:formatCode>
                <c:ptCount val="31"/>
                <c:pt idx="0">
                  <c:v>2.2999999999999998</c:v>
                </c:pt>
                <c:pt idx="1">
                  <c:v>3.8</c:v>
                </c:pt>
                <c:pt idx="2">
                  <c:v>3.1</c:v>
                </c:pt>
                <c:pt idx="3">
                  <c:v>4.2</c:v>
                </c:pt>
                <c:pt idx="4">
                  <c:v>2.8</c:v>
                </c:pt>
                <c:pt idx="5">
                  <c:v>3</c:v>
                </c:pt>
                <c:pt idx="6">
                  <c:v>3.7</c:v>
                </c:pt>
                <c:pt idx="7">
                  <c:v>3.5</c:v>
                </c:pt>
                <c:pt idx="8">
                  <c:v>2.8</c:v>
                </c:pt>
                <c:pt idx="9">
                  <c:v>4</c:v>
                </c:pt>
                <c:pt idx="10">
                  <c:v>4.5999999999999996</c:v>
                </c:pt>
                <c:pt idx="11">
                  <c:v>3.9</c:v>
                </c:pt>
                <c:pt idx="12">
                  <c:v>5.5</c:v>
                </c:pt>
                <c:pt idx="13">
                  <c:v>3.6</c:v>
                </c:pt>
                <c:pt idx="14">
                  <c:v>4.5999999999999996</c:v>
                </c:pt>
                <c:pt idx="15">
                  <c:v>4.5999999999999996</c:v>
                </c:pt>
                <c:pt idx="16">
                  <c:v>4.5999999999999996</c:v>
                </c:pt>
                <c:pt idx="17">
                  <c:v>4</c:v>
                </c:pt>
                <c:pt idx="18">
                  <c:v>5.5</c:v>
                </c:pt>
                <c:pt idx="19">
                  <c:v>4</c:v>
                </c:pt>
                <c:pt idx="20">
                  <c:v>3.9</c:v>
                </c:pt>
                <c:pt idx="21">
                  <c:v>4.2</c:v>
                </c:pt>
                <c:pt idx="22">
                  <c:v>3.6</c:v>
                </c:pt>
                <c:pt idx="23">
                  <c:v>5.2</c:v>
                </c:pt>
                <c:pt idx="24">
                  <c:v>4.7</c:v>
                </c:pt>
                <c:pt idx="25">
                  <c:v>5.7</c:v>
                </c:pt>
                <c:pt idx="26">
                  <c:v>4.3</c:v>
                </c:pt>
                <c:pt idx="27">
                  <c:v>4.7</c:v>
                </c:pt>
                <c:pt idx="28">
                  <c:v>4.5</c:v>
                </c:pt>
                <c:pt idx="29">
                  <c:v>4.7</c:v>
                </c:pt>
                <c:pt idx="30">
                  <c:v>5</c:v>
                </c:pt>
              </c:numCache>
            </c:numRef>
          </c:val>
          <c:smooth val="0"/>
          <c:extLst>
            <c:ext xmlns:c16="http://schemas.microsoft.com/office/drawing/2014/chart" uri="{C3380CC4-5D6E-409C-BE32-E72D297353CC}">
              <c16:uniqueId val="{00000001-F246-48D8-A4B9-3CD5D751A1F9}"/>
            </c:ext>
          </c:extLst>
        </c:ser>
        <c:dLbls>
          <c:showLegendKey val="0"/>
          <c:showVal val="0"/>
          <c:showCatName val="0"/>
          <c:showSerName val="0"/>
          <c:showPercent val="0"/>
          <c:showBubbleSize val="0"/>
        </c:dLbls>
        <c:marker val="1"/>
        <c:smooth val="0"/>
        <c:axId val="1560944143"/>
        <c:axId val="1547555071"/>
      </c:lineChart>
      <c:dateAx>
        <c:axId val="1392622751"/>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517839823"/>
        <c:crosses val="autoZero"/>
        <c:auto val="1"/>
        <c:lblOffset val="100"/>
        <c:baseTimeUnit val="days"/>
      </c:dateAx>
      <c:valAx>
        <c:axId val="151783982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392622751"/>
        <c:crosses val="autoZero"/>
        <c:crossBetween val="between"/>
      </c:valAx>
      <c:valAx>
        <c:axId val="1547555071"/>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560944143"/>
        <c:crosses val="max"/>
        <c:crossBetween val="between"/>
      </c:valAx>
      <c:dateAx>
        <c:axId val="1560944143"/>
        <c:scaling>
          <c:orientation val="minMax"/>
        </c:scaling>
        <c:delete val="1"/>
        <c:axPos val="b"/>
        <c:numFmt formatCode="m/d/yyyy" sourceLinked="1"/>
        <c:majorTickMark val="out"/>
        <c:minorTickMark val="none"/>
        <c:tickLblPos val="nextTo"/>
        <c:crossAx val="1547555071"/>
        <c:crosses val="autoZero"/>
        <c:auto val="1"/>
        <c:lblOffset val="100"/>
        <c:baseTimeUnit val="day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第12章散布図!$D$9</c:f>
              <c:strCache>
                <c:ptCount val="1"/>
                <c:pt idx="0">
                  <c:v>アルコール</c:v>
                </c:pt>
              </c:strCache>
            </c:strRef>
          </c:tx>
          <c:spPr>
            <a:ln w="19050" cap="rnd">
              <a:noFill/>
              <a:round/>
            </a:ln>
            <a:effectLst/>
          </c:spPr>
          <c:marker>
            <c:symbol val="circle"/>
            <c:size val="5"/>
            <c:spPr>
              <a:solidFill>
                <a:schemeClr val="accent1"/>
              </a:solidFill>
              <a:ln w="9525">
                <a:solidFill>
                  <a:schemeClr val="accent1"/>
                </a:solidFill>
              </a:ln>
              <a:effectLst/>
            </c:spPr>
          </c:marker>
          <c:xVal>
            <c:numRef>
              <c:f>第12章散布図!$C$10:$C$40</c:f>
              <c:numCache>
                <c:formatCode>General</c:formatCode>
                <c:ptCount val="31"/>
                <c:pt idx="0">
                  <c:v>22.4</c:v>
                </c:pt>
                <c:pt idx="1">
                  <c:v>25</c:v>
                </c:pt>
                <c:pt idx="2">
                  <c:v>23.4</c:v>
                </c:pt>
                <c:pt idx="3">
                  <c:v>25.9</c:v>
                </c:pt>
                <c:pt idx="4">
                  <c:v>21.9</c:v>
                </c:pt>
                <c:pt idx="5">
                  <c:v>21.1</c:v>
                </c:pt>
                <c:pt idx="6">
                  <c:v>24.3</c:v>
                </c:pt>
                <c:pt idx="7">
                  <c:v>26.6</c:v>
                </c:pt>
                <c:pt idx="8">
                  <c:v>20.399999999999999</c:v>
                </c:pt>
                <c:pt idx="9">
                  <c:v>28.9</c:v>
                </c:pt>
                <c:pt idx="10">
                  <c:v>31.3</c:v>
                </c:pt>
                <c:pt idx="11">
                  <c:v>32</c:v>
                </c:pt>
                <c:pt idx="12">
                  <c:v>34.200000000000003</c:v>
                </c:pt>
                <c:pt idx="13">
                  <c:v>34.299999999999997</c:v>
                </c:pt>
                <c:pt idx="14">
                  <c:v>33.200000000000003</c:v>
                </c:pt>
                <c:pt idx="15">
                  <c:v>28.9</c:v>
                </c:pt>
                <c:pt idx="16">
                  <c:v>30.4</c:v>
                </c:pt>
                <c:pt idx="17">
                  <c:v>29.9</c:v>
                </c:pt>
                <c:pt idx="18">
                  <c:v>34.799999999999997</c:v>
                </c:pt>
                <c:pt idx="19">
                  <c:v>33.5</c:v>
                </c:pt>
                <c:pt idx="20">
                  <c:v>34.9</c:v>
                </c:pt>
                <c:pt idx="21">
                  <c:v>32.799999999999997</c:v>
                </c:pt>
                <c:pt idx="22">
                  <c:v>30.4</c:v>
                </c:pt>
                <c:pt idx="23">
                  <c:v>33.9</c:v>
                </c:pt>
                <c:pt idx="24">
                  <c:v>33.1</c:v>
                </c:pt>
                <c:pt idx="25">
                  <c:v>35.799999999999997</c:v>
                </c:pt>
                <c:pt idx="26">
                  <c:v>35</c:v>
                </c:pt>
                <c:pt idx="27">
                  <c:v>34.1</c:v>
                </c:pt>
                <c:pt idx="28">
                  <c:v>32.5</c:v>
                </c:pt>
                <c:pt idx="29">
                  <c:v>34.299999999999997</c:v>
                </c:pt>
                <c:pt idx="30">
                  <c:v>35</c:v>
                </c:pt>
              </c:numCache>
            </c:numRef>
          </c:xVal>
          <c:yVal>
            <c:numRef>
              <c:f>第12章散布図!$D$10:$D$40</c:f>
              <c:numCache>
                <c:formatCode>General</c:formatCode>
                <c:ptCount val="31"/>
                <c:pt idx="0">
                  <c:v>2.2999999999999998</c:v>
                </c:pt>
                <c:pt idx="1">
                  <c:v>3.8</c:v>
                </c:pt>
                <c:pt idx="2">
                  <c:v>3.1</c:v>
                </c:pt>
                <c:pt idx="3">
                  <c:v>4.2</c:v>
                </c:pt>
                <c:pt idx="4">
                  <c:v>2.8</c:v>
                </c:pt>
                <c:pt idx="5">
                  <c:v>3</c:v>
                </c:pt>
                <c:pt idx="6">
                  <c:v>3.7</c:v>
                </c:pt>
                <c:pt idx="7">
                  <c:v>3.5</c:v>
                </c:pt>
                <c:pt idx="8">
                  <c:v>2.8</c:v>
                </c:pt>
                <c:pt idx="9">
                  <c:v>4</c:v>
                </c:pt>
                <c:pt idx="10">
                  <c:v>4.5999999999999996</c:v>
                </c:pt>
                <c:pt idx="11">
                  <c:v>3.9</c:v>
                </c:pt>
                <c:pt idx="12">
                  <c:v>5.5</c:v>
                </c:pt>
                <c:pt idx="13">
                  <c:v>3.6</c:v>
                </c:pt>
                <c:pt idx="14">
                  <c:v>4.5999999999999996</c:v>
                </c:pt>
                <c:pt idx="15">
                  <c:v>4.5999999999999996</c:v>
                </c:pt>
                <c:pt idx="16">
                  <c:v>4.5999999999999996</c:v>
                </c:pt>
                <c:pt idx="17">
                  <c:v>4</c:v>
                </c:pt>
                <c:pt idx="18">
                  <c:v>5.5</c:v>
                </c:pt>
                <c:pt idx="19">
                  <c:v>4</c:v>
                </c:pt>
                <c:pt idx="20">
                  <c:v>3.9</c:v>
                </c:pt>
                <c:pt idx="21">
                  <c:v>4.2</c:v>
                </c:pt>
                <c:pt idx="22">
                  <c:v>3.6</c:v>
                </c:pt>
                <c:pt idx="23">
                  <c:v>5.2</c:v>
                </c:pt>
                <c:pt idx="24">
                  <c:v>4.7</c:v>
                </c:pt>
                <c:pt idx="25">
                  <c:v>5.7</c:v>
                </c:pt>
                <c:pt idx="26">
                  <c:v>4.3</c:v>
                </c:pt>
                <c:pt idx="27">
                  <c:v>4.7</c:v>
                </c:pt>
                <c:pt idx="28">
                  <c:v>4.5</c:v>
                </c:pt>
                <c:pt idx="29">
                  <c:v>4.7</c:v>
                </c:pt>
                <c:pt idx="30">
                  <c:v>5</c:v>
                </c:pt>
              </c:numCache>
            </c:numRef>
          </c:yVal>
          <c:smooth val="0"/>
          <c:extLst>
            <c:ext xmlns:c16="http://schemas.microsoft.com/office/drawing/2014/chart" uri="{C3380CC4-5D6E-409C-BE32-E72D297353CC}">
              <c16:uniqueId val="{00000000-6DCF-4490-BE6D-2C8CFA2977BA}"/>
            </c:ext>
          </c:extLst>
        </c:ser>
        <c:dLbls>
          <c:showLegendKey val="0"/>
          <c:showVal val="0"/>
          <c:showCatName val="0"/>
          <c:showSerName val="0"/>
          <c:showPercent val="0"/>
          <c:showBubbleSize val="0"/>
        </c:dLbls>
        <c:axId val="195915647"/>
        <c:axId val="1842363103"/>
        <c:extLst>
          <c:ext xmlns:c15="http://schemas.microsoft.com/office/drawing/2012/chart" uri="{02D57815-91ED-43cb-92C2-25804820EDAC}">
            <c15:filteredScatterSeries>
              <c15:ser>
                <c:idx val="1"/>
                <c:order val="1"/>
                <c:tx>
                  <c:strRef>
                    <c:extLst>
                      <c:ext uri="{02D57815-91ED-43cb-92C2-25804820EDAC}">
                        <c15:formulaRef>
                          <c15:sqref>第12章散布図!$E$9</c15:sqref>
                        </c15:formulaRef>
                      </c:ext>
                    </c:extLst>
                    <c:strCache>
                      <c:ptCount val="1"/>
                      <c:pt idx="0">
                        <c:v>肉類</c:v>
                      </c:pt>
                    </c:strCache>
                  </c:strRef>
                </c:tx>
                <c:spPr>
                  <a:ln w="19050" cap="rnd">
                    <a:noFill/>
                    <a:round/>
                  </a:ln>
                  <a:effectLst/>
                </c:spPr>
                <c:marker>
                  <c:symbol val="circle"/>
                  <c:size val="5"/>
                  <c:spPr>
                    <a:solidFill>
                      <a:schemeClr val="accent2"/>
                    </a:solidFill>
                    <a:ln w="9525">
                      <a:solidFill>
                        <a:schemeClr val="accent2"/>
                      </a:solidFill>
                    </a:ln>
                    <a:effectLst/>
                  </c:spPr>
                </c:marker>
                <c:xVal>
                  <c:numRef>
                    <c:extLst>
                      <c:ext uri="{02D57815-91ED-43cb-92C2-25804820EDAC}">
                        <c15:formulaRef>
                          <c15:sqref>第12章散布図!$C$10:$C$40</c15:sqref>
                        </c15:formulaRef>
                      </c:ext>
                    </c:extLst>
                    <c:numCache>
                      <c:formatCode>General</c:formatCode>
                      <c:ptCount val="31"/>
                      <c:pt idx="0">
                        <c:v>22.4</c:v>
                      </c:pt>
                      <c:pt idx="1">
                        <c:v>25</c:v>
                      </c:pt>
                      <c:pt idx="2">
                        <c:v>23.4</c:v>
                      </c:pt>
                      <c:pt idx="3">
                        <c:v>25.9</c:v>
                      </c:pt>
                      <c:pt idx="4">
                        <c:v>21.9</c:v>
                      </c:pt>
                      <c:pt idx="5">
                        <c:v>21.1</c:v>
                      </c:pt>
                      <c:pt idx="6">
                        <c:v>24.3</c:v>
                      </c:pt>
                      <c:pt idx="7">
                        <c:v>26.6</c:v>
                      </c:pt>
                      <c:pt idx="8">
                        <c:v>20.399999999999999</c:v>
                      </c:pt>
                      <c:pt idx="9">
                        <c:v>28.9</c:v>
                      </c:pt>
                      <c:pt idx="10">
                        <c:v>31.3</c:v>
                      </c:pt>
                      <c:pt idx="11">
                        <c:v>32</c:v>
                      </c:pt>
                      <c:pt idx="12">
                        <c:v>34.200000000000003</c:v>
                      </c:pt>
                      <c:pt idx="13">
                        <c:v>34.299999999999997</c:v>
                      </c:pt>
                      <c:pt idx="14">
                        <c:v>33.200000000000003</c:v>
                      </c:pt>
                      <c:pt idx="15">
                        <c:v>28.9</c:v>
                      </c:pt>
                      <c:pt idx="16">
                        <c:v>30.4</c:v>
                      </c:pt>
                      <c:pt idx="17">
                        <c:v>29.9</c:v>
                      </c:pt>
                      <c:pt idx="18">
                        <c:v>34.799999999999997</c:v>
                      </c:pt>
                      <c:pt idx="19">
                        <c:v>33.5</c:v>
                      </c:pt>
                      <c:pt idx="20">
                        <c:v>34.9</c:v>
                      </c:pt>
                      <c:pt idx="21">
                        <c:v>32.799999999999997</c:v>
                      </c:pt>
                      <c:pt idx="22">
                        <c:v>30.4</c:v>
                      </c:pt>
                      <c:pt idx="23">
                        <c:v>33.9</c:v>
                      </c:pt>
                      <c:pt idx="24">
                        <c:v>33.1</c:v>
                      </c:pt>
                      <c:pt idx="25">
                        <c:v>35.799999999999997</c:v>
                      </c:pt>
                      <c:pt idx="26">
                        <c:v>35</c:v>
                      </c:pt>
                      <c:pt idx="27">
                        <c:v>34.1</c:v>
                      </c:pt>
                      <c:pt idx="28">
                        <c:v>32.5</c:v>
                      </c:pt>
                      <c:pt idx="29">
                        <c:v>34.299999999999997</c:v>
                      </c:pt>
                      <c:pt idx="30">
                        <c:v>35</c:v>
                      </c:pt>
                    </c:numCache>
                  </c:numRef>
                </c:xVal>
                <c:yVal>
                  <c:numRef>
                    <c:extLst>
                      <c:ext uri="{02D57815-91ED-43cb-92C2-25804820EDAC}">
                        <c15:formulaRef>
                          <c15:sqref>第12章散布図!$E$10:$E$40</c15:sqref>
                        </c15:formulaRef>
                      </c:ext>
                    </c:extLst>
                    <c:numCache>
                      <c:formatCode>General</c:formatCode>
                      <c:ptCount val="31"/>
                      <c:pt idx="0">
                        <c:v>17.399999999999999</c:v>
                      </c:pt>
                      <c:pt idx="1">
                        <c:v>15.4</c:v>
                      </c:pt>
                      <c:pt idx="2">
                        <c:v>19.399999999999999</c:v>
                      </c:pt>
                      <c:pt idx="3">
                        <c:v>18.5</c:v>
                      </c:pt>
                      <c:pt idx="4">
                        <c:v>15.3</c:v>
                      </c:pt>
                      <c:pt idx="5">
                        <c:v>18.8</c:v>
                      </c:pt>
                      <c:pt idx="6">
                        <c:v>19.7</c:v>
                      </c:pt>
                      <c:pt idx="7">
                        <c:v>19.899999999999999</c:v>
                      </c:pt>
                      <c:pt idx="8">
                        <c:v>18.7</c:v>
                      </c:pt>
                      <c:pt idx="9">
                        <c:v>15.7</c:v>
                      </c:pt>
                      <c:pt idx="10">
                        <c:v>18.899999999999999</c:v>
                      </c:pt>
                      <c:pt idx="11">
                        <c:v>17.3</c:v>
                      </c:pt>
                      <c:pt idx="12">
                        <c:v>18.3</c:v>
                      </c:pt>
                      <c:pt idx="13">
                        <c:v>17.3</c:v>
                      </c:pt>
                      <c:pt idx="14">
                        <c:v>15.3</c:v>
                      </c:pt>
                      <c:pt idx="15">
                        <c:v>16.899999999999999</c:v>
                      </c:pt>
                      <c:pt idx="16">
                        <c:v>15.8</c:v>
                      </c:pt>
                      <c:pt idx="17">
                        <c:v>19.399999999999999</c:v>
                      </c:pt>
                      <c:pt idx="18">
                        <c:v>18</c:v>
                      </c:pt>
                      <c:pt idx="19">
                        <c:v>16.5</c:v>
                      </c:pt>
                      <c:pt idx="20">
                        <c:v>15.3</c:v>
                      </c:pt>
                      <c:pt idx="21">
                        <c:v>19.2</c:v>
                      </c:pt>
                      <c:pt idx="22">
                        <c:v>16.3</c:v>
                      </c:pt>
                      <c:pt idx="23">
                        <c:v>16.7</c:v>
                      </c:pt>
                      <c:pt idx="24">
                        <c:v>18.600000000000001</c:v>
                      </c:pt>
                      <c:pt idx="25">
                        <c:v>19.2</c:v>
                      </c:pt>
                      <c:pt idx="26">
                        <c:v>17.7</c:v>
                      </c:pt>
                      <c:pt idx="27">
                        <c:v>19.899999999999999</c:v>
                      </c:pt>
                      <c:pt idx="28">
                        <c:v>17.8</c:v>
                      </c:pt>
                      <c:pt idx="29">
                        <c:v>18.5</c:v>
                      </c:pt>
                      <c:pt idx="30">
                        <c:v>16.8</c:v>
                      </c:pt>
                    </c:numCache>
                  </c:numRef>
                </c:yVal>
                <c:smooth val="0"/>
                <c:extLst>
                  <c:ext xmlns:c16="http://schemas.microsoft.com/office/drawing/2014/chart" uri="{C3380CC4-5D6E-409C-BE32-E72D297353CC}">
                    <c16:uniqueId val="{00000001-6DCF-4490-BE6D-2C8CFA2977BA}"/>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第12章散布図!$F$9</c15:sqref>
                        </c15:formulaRef>
                      </c:ext>
                    </c:extLst>
                    <c:strCache>
                      <c:ptCount val="1"/>
                      <c:pt idx="0">
                        <c:v>魚類</c:v>
                      </c:pt>
                    </c:strCache>
                  </c:strRef>
                </c:tx>
                <c:spPr>
                  <a:ln w="19050" cap="rnd">
                    <a:noFill/>
                    <a:round/>
                  </a:ln>
                  <a:effectLst/>
                </c:spPr>
                <c:marker>
                  <c:symbol val="circle"/>
                  <c:size val="5"/>
                  <c:spPr>
                    <a:solidFill>
                      <a:schemeClr val="accent3"/>
                    </a:solidFill>
                    <a:ln w="9525">
                      <a:solidFill>
                        <a:schemeClr val="accent3"/>
                      </a:solidFill>
                    </a:ln>
                    <a:effectLst/>
                  </c:spPr>
                </c:marker>
                <c:xVal>
                  <c:numRef>
                    <c:extLst xmlns:c15="http://schemas.microsoft.com/office/drawing/2012/chart">
                      <c:ext xmlns:c15="http://schemas.microsoft.com/office/drawing/2012/chart" uri="{02D57815-91ED-43cb-92C2-25804820EDAC}">
                        <c15:formulaRef>
                          <c15:sqref>第12章散布図!$C$10:$C$40</c15:sqref>
                        </c15:formulaRef>
                      </c:ext>
                    </c:extLst>
                    <c:numCache>
                      <c:formatCode>General</c:formatCode>
                      <c:ptCount val="31"/>
                      <c:pt idx="0">
                        <c:v>22.4</c:v>
                      </c:pt>
                      <c:pt idx="1">
                        <c:v>25</c:v>
                      </c:pt>
                      <c:pt idx="2">
                        <c:v>23.4</c:v>
                      </c:pt>
                      <c:pt idx="3">
                        <c:v>25.9</c:v>
                      </c:pt>
                      <c:pt idx="4">
                        <c:v>21.9</c:v>
                      </c:pt>
                      <c:pt idx="5">
                        <c:v>21.1</c:v>
                      </c:pt>
                      <c:pt idx="6">
                        <c:v>24.3</c:v>
                      </c:pt>
                      <c:pt idx="7">
                        <c:v>26.6</c:v>
                      </c:pt>
                      <c:pt idx="8">
                        <c:v>20.399999999999999</c:v>
                      </c:pt>
                      <c:pt idx="9">
                        <c:v>28.9</c:v>
                      </c:pt>
                      <c:pt idx="10">
                        <c:v>31.3</c:v>
                      </c:pt>
                      <c:pt idx="11">
                        <c:v>32</c:v>
                      </c:pt>
                      <c:pt idx="12">
                        <c:v>34.200000000000003</c:v>
                      </c:pt>
                      <c:pt idx="13">
                        <c:v>34.299999999999997</c:v>
                      </c:pt>
                      <c:pt idx="14">
                        <c:v>33.200000000000003</c:v>
                      </c:pt>
                      <c:pt idx="15">
                        <c:v>28.9</c:v>
                      </c:pt>
                      <c:pt idx="16">
                        <c:v>30.4</c:v>
                      </c:pt>
                      <c:pt idx="17">
                        <c:v>29.9</c:v>
                      </c:pt>
                      <c:pt idx="18">
                        <c:v>34.799999999999997</c:v>
                      </c:pt>
                      <c:pt idx="19">
                        <c:v>33.5</c:v>
                      </c:pt>
                      <c:pt idx="20">
                        <c:v>34.9</c:v>
                      </c:pt>
                      <c:pt idx="21">
                        <c:v>32.799999999999997</c:v>
                      </c:pt>
                      <c:pt idx="22">
                        <c:v>30.4</c:v>
                      </c:pt>
                      <c:pt idx="23">
                        <c:v>33.9</c:v>
                      </c:pt>
                      <c:pt idx="24">
                        <c:v>33.1</c:v>
                      </c:pt>
                      <c:pt idx="25">
                        <c:v>35.799999999999997</c:v>
                      </c:pt>
                      <c:pt idx="26">
                        <c:v>35</c:v>
                      </c:pt>
                      <c:pt idx="27">
                        <c:v>34.1</c:v>
                      </c:pt>
                      <c:pt idx="28">
                        <c:v>32.5</c:v>
                      </c:pt>
                      <c:pt idx="29">
                        <c:v>34.299999999999997</c:v>
                      </c:pt>
                      <c:pt idx="30">
                        <c:v>35</c:v>
                      </c:pt>
                    </c:numCache>
                  </c:numRef>
                </c:xVal>
                <c:yVal>
                  <c:numRef>
                    <c:extLst xmlns:c15="http://schemas.microsoft.com/office/drawing/2012/chart">
                      <c:ext xmlns:c15="http://schemas.microsoft.com/office/drawing/2012/chart" uri="{02D57815-91ED-43cb-92C2-25804820EDAC}">
                        <c15:formulaRef>
                          <c15:sqref>第12章散布図!$F$10:$F$40</c15:sqref>
                        </c15:formulaRef>
                      </c:ext>
                    </c:extLst>
                    <c:numCache>
                      <c:formatCode>General</c:formatCode>
                      <c:ptCount val="31"/>
                      <c:pt idx="0">
                        <c:v>13.1</c:v>
                      </c:pt>
                      <c:pt idx="1">
                        <c:v>9.9</c:v>
                      </c:pt>
                      <c:pt idx="2">
                        <c:v>16.600000000000001</c:v>
                      </c:pt>
                      <c:pt idx="3">
                        <c:v>16.600000000000001</c:v>
                      </c:pt>
                      <c:pt idx="4">
                        <c:v>12.6</c:v>
                      </c:pt>
                      <c:pt idx="5">
                        <c:v>16.7</c:v>
                      </c:pt>
                      <c:pt idx="6">
                        <c:v>10.4</c:v>
                      </c:pt>
                      <c:pt idx="7">
                        <c:v>13.3</c:v>
                      </c:pt>
                      <c:pt idx="8">
                        <c:v>17</c:v>
                      </c:pt>
                      <c:pt idx="9">
                        <c:v>12.6</c:v>
                      </c:pt>
                      <c:pt idx="10">
                        <c:v>5.0999999999999996</c:v>
                      </c:pt>
                      <c:pt idx="11">
                        <c:v>15.7</c:v>
                      </c:pt>
                      <c:pt idx="12">
                        <c:v>5.9</c:v>
                      </c:pt>
                      <c:pt idx="13">
                        <c:v>5.6</c:v>
                      </c:pt>
                      <c:pt idx="14">
                        <c:v>4.8</c:v>
                      </c:pt>
                      <c:pt idx="15">
                        <c:v>17.399999999999999</c:v>
                      </c:pt>
                      <c:pt idx="16">
                        <c:v>7.7</c:v>
                      </c:pt>
                      <c:pt idx="17">
                        <c:v>14.2</c:v>
                      </c:pt>
                      <c:pt idx="18">
                        <c:v>11.6</c:v>
                      </c:pt>
                      <c:pt idx="19">
                        <c:v>12.3</c:v>
                      </c:pt>
                      <c:pt idx="20">
                        <c:v>3.8</c:v>
                      </c:pt>
                      <c:pt idx="21">
                        <c:v>13.4</c:v>
                      </c:pt>
                      <c:pt idx="22">
                        <c:v>10.9</c:v>
                      </c:pt>
                      <c:pt idx="23">
                        <c:v>10.9</c:v>
                      </c:pt>
                      <c:pt idx="24">
                        <c:v>12.2</c:v>
                      </c:pt>
                      <c:pt idx="25">
                        <c:v>12.6</c:v>
                      </c:pt>
                      <c:pt idx="26">
                        <c:v>5.2</c:v>
                      </c:pt>
                      <c:pt idx="27">
                        <c:v>7.5</c:v>
                      </c:pt>
                      <c:pt idx="28">
                        <c:v>6.8</c:v>
                      </c:pt>
                      <c:pt idx="29">
                        <c:v>12.3</c:v>
                      </c:pt>
                      <c:pt idx="30">
                        <c:v>10.7</c:v>
                      </c:pt>
                    </c:numCache>
                  </c:numRef>
                </c:yVal>
                <c:smooth val="0"/>
                <c:extLst xmlns:c15="http://schemas.microsoft.com/office/drawing/2012/chart">
                  <c:ext xmlns:c16="http://schemas.microsoft.com/office/drawing/2014/chart" uri="{C3380CC4-5D6E-409C-BE32-E72D297353CC}">
                    <c16:uniqueId val="{00000002-6DCF-4490-BE6D-2C8CFA2977BA}"/>
                  </c:ext>
                </c:extLst>
              </c15:ser>
            </c15:filteredScatterSeries>
            <c15:filteredScatterSeries>
              <c15:ser>
                <c:idx val="3"/>
                <c:order val="3"/>
                <c:tx>
                  <c:strRef>
                    <c:extLst xmlns:c15="http://schemas.microsoft.com/office/drawing/2012/chart">
                      <c:ext xmlns:c15="http://schemas.microsoft.com/office/drawing/2012/chart" uri="{02D57815-91ED-43cb-92C2-25804820EDAC}">
                        <c15:formulaRef>
                          <c15:sqref>第12章散布図!$G$9</c15:sqref>
                        </c15:formulaRef>
                      </c:ext>
                    </c:extLst>
                    <c:strCache>
                      <c:ptCount val="1"/>
                      <c:pt idx="0">
                        <c:v>野菜</c:v>
                      </c:pt>
                    </c:strCache>
                  </c:strRef>
                </c:tx>
                <c:spPr>
                  <a:ln w="19050" cap="rnd">
                    <a:noFill/>
                    <a:round/>
                  </a:ln>
                  <a:effectLst/>
                </c:spPr>
                <c:marker>
                  <c:symbol val="circle"/>
                  <c:size val="5"/>
                  <c:spPr>
                    <a:solidFill>
                      <a:schemeClr val="accent4"/>
                    </a:solidFill>
                    <a:ln w="9525">
                      <a:solidFill>
                        <a:schemeClr val="accent4"/>
                      </a:solidFill>
                    </a:ln>
                    <a:effectLst/>
                  </c:spPr>
                </c:marker>
                <c:xVal>
                  <c:numRef>
                    <c:extLst xmlns:c15="http://schemas.microsoft.com/office/drawing/2012/chart">
                      <c:ext xmlns:c15="http://schemas.microsoft.com/office/drawing/2012/chart" uri="{02D57815-91ED-43cb-92C2-25804820EDAC}">
                        <c15:formulaRef>
                          <c15:sqref>第12章散布図!$C$10:$C$40</c15:sqref>
                        </c15:formulaRef>
                      </c:ext>
                    </c:extLst>
                    <c:numCache>
                      <c:formatCode>General</c:formatCode>
                      <c:ptCount val="31"/>
                      <c:pt idx="0">
                        <c:v>22.4</c:v>
                      </c:pt>
                      <c:pt idx="1">
                        <c:v>25</c:v>
                      </c:pt>
                      <c:pt idx="2">
                        <c:v>23.4</c:v>
                      </c:pt>
                      <c:pt idx="3">
                        <c:v>25.9</c:v>
                      </c:pt>
                      <c:pt idx="4">
                        <c:v>21.9</c:v>
                      </c:pt>
                      <c:pt idx="5">
                        <c:v>21.1</c:v>
                      </c:pt>
                      <c:pt idx="6">
                        <c:v>24.3</c:v>
                      </c:pt>
                      <c:pt idx="7">
                        <c:v>26.6</c:v>
                      </c:pt>
                      <c:pt idx="8">
                        <c:v>20.399999999999999</c:v>
                      </c:pt>
                      <c:pt idx="9">
                        <c:v>28.9</c:v>
                      </c:pt>
                      <c:pt idx="10">
                        <c:v>31.3</c:v>
                      </c:pt>
                      <c:pt idx="11">
                        <c:v>32</c:v>
                      </c:pt>
                      <c:pt idx="12">
                        <c:v>34.200000000000003</c:v>
                      </c:pt>
                      <c:pt idx="13">
                        <c:v>34.299999999999997</c:v>
                      </c:pt>
                      <c:pt idx="14">
                        <c:v>33.200000000000003</c:v>
                      </c:pt>
                      <c:pt idx="15">
                        <c:v>28.9</c:v>
                      </c:pt>
                      <c:pt idx="16">
                        <c:v>30.4</c:v>
                      </c:pt>
                      <c:pt idx="17">
                        <c:v>29.9</c:v>
                      </c:pt>
                      <c:pt idx="18">
                        <c:v>34.799999999999997</c:v>
                      </c:pt>
                      <c:pt idx="19">
                        <c:v>33.5</c:v>
                      </c:pt>
                      <c:pt idx="20">
                        <c:v>34.9</c:v>
                      </c:pt>
                      <c:pt idx="21">
                        <c:v>32.799999999999997</c:v>
                      </c:pt>
                      <c:pt idx="22">
                        <c:v>30.4</c:v>
                      </c:pt>
                      <c:pt idx="23">
                        <c:v>33.9</c:v>
                      </c:pt>
                      <c:pt idx="24">
                        <c:v>33.1</c:v>
                      </c:pt>
                      <c:pt idx="25">
                        <c:v>35.799999999999997</c:v>
                      </c:pt>
                      <c:pt idx="26">
                        <c:v>35</c:v>
                      </c:pt>
                      <c:pt idx="27">
                        <c:v>34.1</c:v>
                      </c:pt>
                      <c:pt idx="28">
                        <c:v>32.5</c:v>
                      </c:pt>
                      <c:pt idx="29">
                        <c:v>34.299999999999997</c:v>
                      </c:pt>
                      <c:pt idx="30">
                        <c:v>35</c:v>
                      </c:pt>
                    </c:numCache>
                  </c:numRef>
                </c:xVal>
                <c:yVal>
                  <c:numRef>
                    <c:extLst xmlns:c15="http://schemas.microsoft.com/office/drawing/2012/chart">
                      <c:ext xmlns:c15="http://schemas.microsoft.com/office/drawing/2012/chart" uri="{02D57815-91ED-43cb-92C2-25804820EDAC}">
                        <c15:formulaRef>
                          <c15:sqref>第12章散布図!$G$10:$G$40</c15:sqref>
                        </c15:formulaRef>
                      </c:ext>
                    </c:extLst>
                    <c:numCache>
                      <c:formatCode>General</c:formatCode>
                      <c:ptCount val="31"/>
                      <c:pt idx="0">
                        <c:v>9.6</c:v>
                      </c:pt>
                      <c:pt idx="1">
                        <c:v>0.6</c:v>
                      </c:pt>
                      <c:pt idx="2">
                        <c:v>1.1000000000000001</c:v>
                      </c:pt>
                      <c:pt idx="3">
                        <c:v>10.6</c:v>
                      </c:pt>
                      <c:pt idx="4">
                        <c:v>11.5</c:v>
                      </c:pt>
                      <c:pt idx="5">
                        <c:v>7.5</c:v>
                      </c:pt>
                      <c:pt idx="6">
                        <c:v>16.399999999999999</c:v>
                      </c:pt>
                      <c:pt idx="7">
                        <c:v>0.9</c:v>
                      </c:pt>
                      <c:pt idx="8">
                        <c:v>11.4</c:v>
                      </c:pt>
                      <c:pt idx="9">
                        <c:v>2.2000000000000002</c:v>
                      </c:pt>
                      <c:pt idx="10">
                        <c:v>1.1000000000000001</c:v>
                      </c:pt>
                      <c:pt idx="11">
                        <c:v>3.4</c:v>
                      </c:pt>
                      <c:pt idx="12">
                        <c:v>4.4000000000000004</c:v>
                      </c:pt>
                      <c:pt idx="13">
                        <c:v>2.6</c:v>
                      </c:pt>
                      <c:pt idx="14">
                        <c:v>1.4</c:v>
                      </c:pt>
                      <c:pt idx="15">
                        <c:v>18.399999999999999</c:v>
                      </c:pt>
                      <c:pt idx="16">
                        <c:v>3.1</c:v>
                      </c:pt>
                      <c:pt idx="17">
                        <c:v>11.8</c:v>
                      </c:pt>
                      <c:pt idx="18">
                        <c:v>3.3</c:v>
                      </c:pt>
                      <c:pt idx="19">
                        <c:v>14.5</c:v>
                      </c:pt>
                      <c:pt idx="20">
                        <c:v>0.5</c:v>
                      </c:pt>
                      <c:pt idx="21">
                        <c:v>15</c:v>
                      </c:pt>
                      <c:pt idx="22">
                        <c:v>0.6</c:v>
                      </c:pt>
                      <c:pt idx="23">
                        <c:v>18.5</c:v>
                      </c:pt>
                      <c:pt idx="24">
                        <c:v>4.0999999999999996</c:v>
                      </c:pt>
                      <c:pt idx="25">
                        <c:v>17.8</c:v>
                      </c:pt>
                      <c:pt idx="26">
                        <c:v>4.7</c:v>
                      </c:pt>
                      <c:pt idx="27">
                        <c:v>4.5</c:v>
                      </c:pt>
                      <c:pt idx="28">
                        <c:v>3.4</c:v>
                      </c:pt>
                      <c:pt idx="29">
                        <c:v>15.7</c:v>
                      </c:pt>
                      <c:pt idx="30">
                        <c:v>3.8</c:v>
                      </c:pt>
                    </c:numCache>
                  </c:numRef>
                </c:yVal>
                <c:smooth val="0"/>
                <c:extLst xmlns:c15="http://schemas.microsoft.com/office/drawing/2012/chart">
                  <c:ext xmlns:c16="http://schemas.microsoft.com/office/drawing/2014/chart" uri="{C3380CC4-5D6E-409C-BE32-E72D297353CC}">
                    <c16:uniqueId val="{00000003-6DCF-4490-BE6D-2C8CFA2977BA}"/>
                  </c:ext>
                </c:extLst>
              </c15:ser>
            </c15:filteredScatterSeries>
          </c:ext>
        </c:extLst>
      </c:scatterChart>
      <c:valAx>
        <c:axId val="195915647"/>
        <c:scaling>
          <c:orientation val="minMax"/>
          <c:min val="2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最高気温</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842363103"/>
        <c:crosses val="autoZero"/>
        <c:crossBetween val="midCat"/>
      </c:valAx>
      <c:valAx>
        <c:axId val="184236310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アルコール</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95915647"/>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1"/>
          <c:order val="1"/>
          <c:tx>
            <c:strRef>
              <c:f>第12章散布図!$E$9</c:f>
              <c:strCache>
                <c:ptCount val="1"/>
                <c:pt idx="0">
                  <c:v>肉類</c:v>
                </c:pt>
              </c:strCache>
              <c:extLst xmlns:c15="http://schemas.microsoft.com/office/drawing/2012/chart"/>
            </c:strRef>
          </c:tx>
          <c:spPr>
            <a:ln w="19050" cap="rnd">
              <a:noFill/>
              <a:round/>
            </a:ln>
            <a:effectLst/>
          </c:spPr>
          <c:marker>
            <c:symbol val="circle"/>
            <c:size val="5"/>
            <c:spPr>
              <a:solidFill>
                <a:schemeClr val="accent2"/>
              </a:solidFill>
              <a:ln w="9525">
                <a:solidFill>
                  <a:schemeClr val="accent2"/>
                </a:solidFill>
              </a:ln>
              <a:effectLst/>
            </c:spPr>
          </c:marker>
          <c:xVal>
            <c:numRef>
              <c:f>第12章散布図!$C$10:$C$40</c:f>
              <c:numCache>
                <c:formatCode>General</c:formatCode>
                <c:ptCount val="31"/>
                <c:pt idx="0">
                  <c:v>22.4</c:v>
                </c:pt>
                <c:pt idx="1">
                  <c:v>25</c:v>
                </c:pt>
                <c:pt idx="2">
                  <c:v>23.4</c:v>
                </c:pt>
                <c:pt idx="3">
                  <c:v>25.9</c:v>
                </c:pt>
                <c:pt idx="4">
                  <c:v>21.9</c:v>
                </c:pt>
                <c:pt idx="5">
                  <c:v>21.1</c:v>
                </c:pt>
                <c:pt idx="6">
                  <c:v>24.3</c:v>
                </c:pt>
                <c:pt idx="7">
                  <c:v>26.6</c:v>
                </c:pt>
                <c:pt idx="8">
                  <c:v>20.399999999999999</c:v>
                </c:pt>
                <c:pt idx="9">
                  <c:v>28.9</c:v>
                </c:pt>
                <c:pt idx="10">
                  <c:v>31.3</c:v>
                </c:pt>
                <c:pt idx="11">
                  <c:v>32</c:v>
                </c:pt>
                <c:pt idx="12">
                  <c:v>34.200000000000003</c:v>
                </c:pt>
                <c:pt idx="13">
                  <c:v>34.299999999999997</c:v>
                </c:pt>
                <c:pt idx="14">
                  <c:v>33.200000000000003</c:v>
                </c:pt>
                <c:pt idx="15">
                  <c:v>28.9</c:v>
                </c:pt>
                <c:pt idx="16">
                  <c:v>30.4</c:v>
                </c:pt>
                <c:pt idx="17">
                  <c:v>29.9</c:v>
                </c:pt>
                <c:pt idx="18">
                  <c:v>34.799999999999997</c:v>
                </c:pt>
                <c:pt idx="19">
                  <c:v>33.5</c:v>
                </c:pt>
                <c:pt idx="20">
                  <c:v>34.9</c:v>
                </c:pt>
                <c:pt idx="21">
                  <c:v>32.799999999999997</c:v>
                </c:pt>
                <c:pt idx="22">
                  <c:v>30.4</c:v>
                </c:pt>
                <c:pt idx="23">
                  <c:v>33.9</c:v>
                </c:pt>
                <c:pt idx="24">
                  <c:v>33.1</c:v>
                </c:pt>
                <c:pt idx="25">
                  <c:v>35.799999999999997</c:v>
                </c:pt>
                <c:pt idx="26">
                  <c:v>35</c:v>
                </c:pt>
                <c:pt idx="27">
                  <c:v>34.1</c:v>
                </c:pt>
                <c:pt idx="28">
                  <c:v>32.5</c:v>
                </c:pt>
                <c:pt idx="29">
                  <c:v>34.299999999999997</c:v>
                </c:pt>
                <c:pt idx="30">
                  <c:v>35</c:v>
                </c:pt>
              </c:numCache>
              <c:extLst xmlns:c15="http://schemas.microsoft.com/office/drawing/2012/chart"/>
            </c:numRef>
          </c:xVal>
          <c:yVal>
            <c:numRef>
              <c:f>第12章散布図!$E$10:$E$40</c:f>
              <c:numCache>
                <c:formatCode>General</c:formatCode>
                <c:ptCount val="31"/>
                <c:pt idx="0">
                  <c:v>17.399999999999999</c:v>
                </c:pt>
                <c:pt idx="1">
                  <c:v>15.4</c:v>
                </c:pt>
                <c:pt idx="2">
                  <c:v>19.399999999999999</c:v>
                </c:pt>
                <c:pt idx="3">
                  <c:v>18.5</c:v>
                </c:pt>
                <c:pt idx="4">
                  <c:v>15.3</c:v>
                </c:pt>
                <c:pt idx="5">
                  <c:v>18.8</c:v>
                </c:pt>
                <c:pt idx="6">
                  <c:v>19.7</c:v>
                </c:pt>
                <c:pt idx="7">
                  <c:v>19.899999999999999</c:v>
                </c:pt>
                <c:pt idx="8">
                  <c:v>18.7</c:v>
                </c:pt>
                <c:pt idx="9">
                  <c:v>15.7</c:v>
                </c:pt>
                <c:pt idx="10">
                  <c:v>18.899999999999999</c:v>
                </c:pt>
                <c:pt idx="11">
                  <c:v>17.3</c:v>
                </c:pt>
                <c:pt idx="12">
                  <c:v>18.3</c:v>
                </c:pt>
                <c:pt idx="13">
                  <c:v>17.3</c:v>
                </c:pt>
                <c:pt idx="14">
                  <c:v>15.3</c:v>
                </c:pt>
                <c:pt idx="15">
                  <c:v>16.899999999999999</c:v>
                </c:pt>
                <c:pt idx="16">
                  <c:v>15.8</c:v>
                </c:pt>
                <c:pt idx="17">
                  <c:v>19.399999999999999</c:v>
                </c:pt>
                <c:pt idx="18">
                  <c:v>18</c:v>
                </c:pt>
                <c:pt idx="19">
                  <c:v>16.5</c:v>
                </c:pt>
                <c:pt idx="20">
                  <c:v>15.3</c:v>
                </c:pt>
                <c:pt idx="21">
                  <c:v>19.2</c:v>
                </c:pt>
                <c:pt idx="22">
                  <c:v>16.3</c:v>
                </c:pt>
                <c:pt idx="23">
                  <c:v>16.7</c:v>
                </c:pt>
                <c:pt idx="24">
                  <c:v>18.600000000000001</c:v>
                </c:pt>
                <c:pt idx="25">
                  <c:v>19.2</c:v>
                </c:pt>
                <c:pt idx="26">
                  <c:v>17.7</c:v>
                </c:pt>
                <c:pt idx="27">
                  <c:v>19.899999999999999</c:v>
                </c:pt>
                <c:pt idx="28">
                  <c:v>17.8</c:v>
                </c:pt>
                <c:pt idx="29">
                  <c:v>18.5</c:v>
                </c:pt>
                <c:pt idx="30">
                  <c:v>16.8</c:v>
                </c:pt>
              </c:numCache>
              <c:extLst xmlns:c15="http://schemas.microsoft.com/office/drawing/2012/chart"/>
            </c:numRef>
          </c:yVal>
          <c:smooth val="0"/>
          <c:extLst>
            <c:ext xmlns:c16="http://schemas.microsoft.com/office/drawing/2014/chart" uri="{C3380CC4-5D6E-409C-BE32-E72D297353CC}">
              <c16:uniqueId val="{00000001-7CD4-47CD-A6CB-A3DB647B8140}"/>
            </c:ext>
          </c:extLst>
        </c:ser>
        <c:dLbls>
          <c:showLegendKey val="0"/>
          <c:showVal val="0"/>
          <c:showCatName val="0"/>
          <c:showSerName val="0"/>
          <c:showPercent val="0"/>
          <c:showBubbleSize val="0"/>
        </c:dLbls>
        <c:axId val="195915647"/>
        <c:axId val="1842363103"/>
        <c:extLst>
          <c:ext xmlns:c15="http://schemas.microsoft.com/office/drawing/2012/chart" uri="{02D57815-91ED-43cb-92C2-25804820EDAC}">
            <c15:filteredScatterSeries>
              <c15:ser>
                <c:idx val="0"/>
                <c:order val="0"/>
                <c:tx>
                  <c:strRef>
                    <c:extLst>
                      <c:ext uri="{02D57815-91ED-43cb-92C2-25804820EDAC}">
                        <c15:formulaRef>
                          <c15:sqref>第12章散布図!$D$9</c15:sqref>
                        </c15:formulaRef>
                      </c:ext>
                    </c:extLst>
                    <c:strCache>
                      <c:ptCount val="1"/>
                      <c:pt idx="0">
                        <c:v>アルコール</c:v>
                      </c:pt>
                    </c:strCache>
                  </c:strRef>
                </c:tx>
                <c:spPr>
                  <a:ln w="19050" cap="rnd">
                    <a:noFill/>
                    <a:round/>
                  </a:ln>
                  <a:effectLst/>
                </c:spPr>
                <c:marker>
                  <c:symbol val="circle"/>
                  <c:size val="5"/>
                  <c:spPr>
                    <a:solidFill>
                      <a:schemeClr val="accent1"/>
                    </a:solidFill>
                    <a:ln w="9525">
                      <a:solidFill>
                        <a:schemeClr val="accent1"/>
                      </a:solidFill>
                    </a:ln>
                    <a:effectLst/>
                  </c:spPr>
                </c:marker>
                <c:xVal>
                  <c:numRef>
                    <c:extLst>
                      <c:ext uri="{02D57815-91ED-43cb-92C2-25804820EDAC}">
                        <c15:formulaRef>
                          <c15:sqref>第12章散布図!$C$10:$C$40</c15:sqref>
                        </c15:formulaRef>
                      </c:ext>
                    </c:extLst>
                    <c:numCache>
                      <c:formatCode>General</c:formatCode>
                      <c:ptCount val="31"/>
                      <c:pt idx="0">
                        <c:v>22.4</c:v>
                      </c:pt>
                      <c:pt idx="1">
                        <c:v>25</c:v>
                      </c:pt>
                      <c:pt idx="2">
                        <c:v>23.4</c:v>
                      </c:pt>
                      <c:pt idx="3">
                        <c:v>25.9</c:v>
                      </c:pt>
                      <c:pt idx="4">
                        <c:v>21.9</c:v>
                      </c:pt>
                      <c:pt idx="5">
                        <c:v>21.1</c:v>
                      </c:pt>
                      <c:pt idx="6">
                        <c:v>24.3</c:v>
                      </c:pt>
                      <c:pt idx="7">
                        <c:v>26.6</c:v>
                      </c:pt>
                      <c:pt idx="8">
                        <c:v>20.399999999999999</c:v>
                      </c:pt>
                      <c:pt idx="9">
                        <c:v>28.9</c:v>
                      </c:pt>
                      <c:pt idx="10">
                        <c:v>31.3</c:v>
                      </c:pt>
                      <c:pt idx="11">
                        <c:v>32</c:v>
                      </c:pt>
                      <c:pt idx="12">
                        <c:v>34.200000000000003</c:v>
                      </c:pt>
                      <c:pt idx="13">
                        <c:v>34.299999999999997</c:v>
                      </c:pt>
                      <c:pt idx="14">
                        <c:v>33.200000000000003</c:v>
                      </c:pt>
                      <c:pt idx="15">
                        <c:v>28.9</c:v>
                      </c:pt>
                      <c:pt idx="16">
                        <c:v>30.4</c:v>
                      </c:pt>
                      <c:pt idx="17">
                        <c:v>29.9</c:v>
                      </c:pt>
                      <c:pt idx="18">
                        <c:v>34.799999999999997</c:v>
                      </c:pt>
                      <c:pt idx="19">
                        <c:v>33.5</c:v>
                      </c:pt>
                      <c:pt idx="20">
                        <c:v>34.9</c:v>
                      </c:pt>
                      <c:pt idx="21">
                        <c:v>32.799999999999997</c:v>
                      </c:pt>
                      <c:pt idx="22">
                        <c:v>30.4</c:v>
                      </c:pt>
                      <c:pt idx="23">
                        <c:v>33.9</c:v>
                      </c:pt>
                      <c:pt idx="24">
                        <c:v>33.1</c:v>
                      </c:pt>
                      <c:pt idx="25">
                        <c:v>35.799999999999997</c:v>
                      </c:pt>
                      <c:pt idx="26">
                        <c:v>35</c:v>
                      </c:pt>
                      <c:pt idx="27">
                        <c:v>34.1</c:v>
                      </c:pt>
                      <c:pt idx="28">
                        <c:v>32.5</c:v>
                      </c:pt>
                      <c:pt idx="29">
                        <c:v>34.299999999999997</c:v>
                      </c:pt>
                      <c:pt idx="30">
                        <c:v>35</c:v>
                      </c:pt>
                    </c:numCache>
                  </c:numRef>
                </c:xVal>
                <c:yVal>
                  <c:numRef>
                    <c:extLst>
                      <c:ext uri="{02D57815-91ED-43cb-92C2-25804820EDAC}">
                        <c15:formulaRef>
                          <c15:sqref>第12章散布図!$D$10:$D$40</c15:sqref>
                        </c15:formulaRef>
                      </c:ext>
                    </c:extLst>
                    <c:numCache>
                      <c:formatCode>General</c:formatCode>
                      <c:ptCount val="31"/>
                      <c:pt idx="0">
                        <c:v>2.2999999999999998</c:v>
                      </c:pt>
                      <c:pt idx="1">
                        <c:v>3.8</c:v>
                      </c:pt>
                      <c:pt idx="2">
                        <c:v>3.1</c:v>
                      </c:pt>
                      <c:pt idx="3">
                        <c:v>4.2</c:v>
                      </c:pt>
                      <c:pt idx="4">
                        <c:v>2.8</c:v>
                      </c:pt>
                      <c:pt idx="5">
                        <c:v>3</c:v>
                      </c:pt>
                      <c:pt idx="6">
                        <c:v>3.7</c:v>
                      </c:pt>
                      <c:pt idx="7">
                        <c:v>3.5</c:v>
                      </c:pt>
                      <c:pt idx="8">
                        <c:v>2.8</c:v>
                      </c:pt>
                      <c:pt idx="9">
                        <c:v>4</c:v>
                      </c:pt>
                      <c:pt idx="10">
                        <c:v>4.5999999999999996</c:v>
                      </c:pt>
                      <c:pt idx="11">
                        <c:v>3.9</c:v>
                      </c:pt>
                      <c:pt idx="12">
                        <c:v>5.5</c:v>
                      </c:pt>
                      <c:pt idx="13">
                        <c:v>3.6</c:v>
                      </c:pt>
                      <c:pt idx="14">
                        <c:v>4.5999999999999996</c:v>
                      </c:pt>
                      <c:pt idx="15">
                        <c:v>4.5999999999999996</c:v>
                      </c:pt>
                      <c:pt idx="16">
                        <c:v>4.5999999999999996</c:v>
                      </c:pt>
                      <c:pt idx="17">
                        <c:v>4</c:v>
                      </c:pt>
                      <c:pt idx="18">
                        <c:v>5.5</c:v>
                      </c:pt>
                      <c:pt idx="19">
                        <c:v>4</c:v>
                      </c:pt>
                      <c:pt idx="20">
                        <c:v>3.9</c:v>
                      </c:pt>
                      <c:pt idx="21">
                        <c:v>4.2</c:v>
                      </c:pt>
                      <c:pt idx="22">
                        <c:v>3.6</c:v>
                      </c:pt>
                      <c:pt idx="23">
                        <c:v>5.2</c:v>
                      </c:pt>
                      <c:pt idx="24">
                        <c:v>4.7</c:v>
                      </c:pt>
                      <c:pt idx="25">
                        <c:v>5.7</c:v>
                      </c:pt>
                      <c:pt idx="26">
                        <c:v>4.3</c:v>
                      </c:pt>
                      <c:pt idx="27">
                        <c:v>4.7</c:v>
                      </c:pt>
                      <c:pt idx="28">
                        <c:v>4.5</c:v>
                      </c:pt>
                      <c:pt idx="29">
                        <c:v>4.7</c:v>
                      </c:pt>
                      <c:pt idx="30">
                        <c:v>5</c:v>
                      </c:pt>
                    </c:numCache>
                  </c:numRef>
                </c:yVal>
                <c:smooth val="0"/>
                <c:extLst>
                  <c:ext xmlns:c16="http://schemas.microsoft.com/office/drawing/2014/chart" uri="{C3380CC4-5D6E-409C-BE32-E72D297353CC}">
                    <c16:uniqueId val="{00000000-7CD4-47CD-A6CB-A3DB647B8140}"/>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第12章散布図!$F$9</c15:sqref>
                        </c15:formulaRef>
                      </c:ext>
                    </c:extLst>
                    <c:strCache>
                      <c:ptCount val="1"/>
                      <c:pt idx="0">
                        <c:v>魚類</c:v>
                      </c:pt>
                    </c:strCache>
                  </c:strRef>
                </c:tx>
                <c:spPr>
                  <a:ln w="19050" cap="rnd">
                    <a:noFill/>
                    <a:round/>
                  </a:ln>
                  <a:effectLst/>
                </c:spPr>
                <c:marker>
                  <c:symbol val="circle"/>
                  <c:size val="5"/>
                  <c:spPr>
                    <a:solidFill>
                      <a:schemeClr val="accent3"/>
                    </a:solidFill>
                    <a:ln w="9525">
                      <a:solidFill>
                        <a:schemeClr val="accent3"/>
                      </a:solidFill>
                    </a:ln>
                    <a:effectLst/>
                  </c:spPr>
                </c:marker>
                <c:xVal>
                  <c:numRef>
                    <c:extLst xmlns:c15="http://schemas.microsoft.com/office/drawing/2012/chart">
                      <c:ext xmlns:c15="http://schemas.microsoft.com/office/drawing/2012/chart" uri="{02D57815-91ED-43cb-92C2-25804820EDAC}">
                        <c15:formulaRef>
                          <c15:sqref>第12章散布図!$C$10:$C$40</c15:sqref>
                        </c15:formulaRef>
                      </c:ext>
                    </c:extLst>
                    <c:numCache>
                      <c:formatCode>General</c:formatCode>
                      <c:ptCount val="31"/>
                      <c:pt idx="0">
                        <c:v>22.4</c:v>
                      </c:pt>
                      <c:pt idx="1">
                        <c:v>25</c:v>
                      </c:pt>
                      <c:pt idx="2">
                        <c:v>23.4</c:v>
                      </c:pt>
                      <c:pt idx="3">
                        <c:v>25.9</c:v>
                      </c:pt>
                      <c:pt idx="4">
                        <c:v>21.9</c:v>
                      </c:pt>
                      <c:pt idx="5">
                        <c:v>21.1</c:v>
                      </c:pt>
                      <c:pt idx="6">
                        <c:v>24.3</c:v>
                      </c:pt>
                      <c:pt idx="7">
                        <c:v>26.6</c:v>
                      </c:pt>
                      <c:pt idx="8">
                        <c:v>20.399999999999999</c:v>
                      </c:pt>
                      <c:pt idx="9">
                        <c:v>28.9</c:v>
                      </c:pt>
                      <c:pt idx="10">
                        <c:v>31.3</c:v>
                      </c:pt>
                      <c:pt idx="11">
                        <c:v>32</c:v>
                      </c:pt>
                      <c:pt idx="12">
                        <c:v>34.200000000000003</c:v>
                      </c:pt>
                      <c:pt idx="13">
                        <c:v>34.299999999999997</c:v>
                      </c:pt>
                      <c:pt idx="14">
                        <c:v>33.200000000000003</c:v>
                      </c:pt>
                      <c:pt idx="15">
                        <c:v>28.9</c:v>
                      </c:pt>
                      <c:pt idx="16">
                        <c:v>30.4</c:v>
                      </c:pt>
                      <c:pt idx="17">
                        <c:v>29.9</c:v>
                      </c:pt>
                      <c:pt idx="18">
                        <c:v>34.799999999999997</c:v>
                      </c:pt>
                      <c:pt idx="19">
                        <c:v>33.5</c:v>
                      </c:pt>
                      <c:pt idx="20">
                        <c:v>34.9</c:v>
                      </c:pt>
                      <c:pt idx="21">
                        <c:v>32.799999999999997</c:v>
                      </c:pt>
                      <c:pt idx="22">
                        <c:v>30.4</c:v>
                      </c:pt>
                      <c:pt idx="23">
                        <c:v>33.9</c:v>
                      </c:pt>
                      <c:pt idx="24">
                        <c:v>33.1</c:v>
                      </c:pt>
                      <c:pt idx="25">
                        <c:v>35.799999999999997</c:v>
                      </c:pt>
                      <c:pt idx="26">
                        <c:v>35</c:v>
                      </c:pt>
                      <c:pt idx="27">
                        <c:v>34.1</c:v>
                      </c:pt>
                      <c:pt idx="28">
                        <c:v>32.5</c:v>
                      </c:pt>
                      <c:pt idx="29">
                        <c:v>34.299999999999997</c:v>
                      </c:pt>
                      <c:pt idx="30">
                        <c:v>35</c:v>
                      </c:pt>
                    </c:numCache>
                  </c:numRef>
                </c:xVal>
                <c:yVal>
                  <c:numRef>
                    <c:extLst xmlns:c15="http://schemas.microsoft.com/office/drawing/2012/chart">
                      <c:ext xmlns:c15="http://schemas.microsoft.com/office/drawing/2012/chart" uri="{02D57815-91ED-43cb-92C2-25804820EDAC}">
                        <c15:formulaRef>
                          <c15:sqref>第12章散布図!$F$10:$F$40</c15:sqref>
                        </c15:formulaRef>
                      </c:ext>
                    </c:extLst>
                    <c:numCache>
                      <c:formatCode>General</c:formatCode>
                      <c:ptCount val="31"/>
                      <c:pt idx="0">
                        <c:v>13.1</c:v>
                      </c:pt>
                      <c:pt idx="1">
                        <c:v>9.9</c:v>
                      </c:pt>
                      <c:pt idx="2">
                        <c:v>16.600000000000001</c:v>
                      </c:pt>
                      <c:pt idx="3">
                        <c:v>16.600000000000001</c:v>
                      </c:pt>
                      <c:pt idx="4">
                        <c:v>12.6</c:v>
                      </c:pt>
                      <c:pt idx="5">
                        <c:v>16.7</c:v>
                      </c:pt>
                      <c:pt idx="6">
                        <c:v>10.4</c:v>
                      </c:pt>
                      <c:pt idx="7">
                        <c:v>13.3</c:v>
                      </c:pt>
                      <c:pt idx="8">
                        <c:v>17</c:v>
                      </c:pt>
                      <c:pt idx="9">
                        <c:v>12.6</c:v>
                      </c:pt>
                      <c:pt idx="10">
                        <c:v>5.0999999999999996</c:v>
                      </c:pt>
                      <c:pt idx="11">
                        <c:v>15.7</c:v>
                      </c:pt>
                      <c:pt idx="12">
                        <c:v>5.9</c:v>
                      </c:pt>
                      <c:pt idx="13">
                        <c:v>5.6</c:v>
                      </c:pt>
                      <c:pt idx="14">
                        <c:v>4.8</c:v>
                      </c:pt>
                      <c:pt idx="15">
                        <c:v>17.399999999999999</c:v>
                      </c:pt>
                      <c:pt idx="16">
                        <c:v>7.7</c:v>
                      </c:pt>
                      <c:pt idx="17">
                        <c:v>14.2</c:v>
                      </c:pt>
                      <c:pt idx="18">
                        <c:v>11.6</c:v>
                      </c:pt>
                      <c:pt idx="19">
                        <c:v>12.3</c:v>
                      </c:pt>
                      <c:pt idx="20">
                        <c:v>3.8</c:v>
                      </c:pt>
                      <c:pt idx="21">
                        <c:v>13.4</c:v>
                      </c:pt>
                      <c:pt idx="22">
                        <c:v>10.9</c:v>
                      </c:pt>
                      <c:pt idx="23">
                        <c:v>10.9</c:v>
                      </c:pt>
                      <c:pt idx="24">
                        <c:v>12.2</c:v>
                      </c:pt>
                      <c:pt idx="25">
                        <c:v>12.6</c:v>
                      </c:pt>
                      <c:pt idx="26">
                        <c:v>5.2</c:v>
                      </c:pt>
                      <c:pt idx="27">
                        <c:v>7.5</c:v>
                      </c:pt>
                      <c:pt idx="28">
                        <c:v>6.8</c:v>
                      </c:pt>
                      <c:pt idx="29">
                        <c:v>12.3</c:v>
                      </c:pt>
                      <c:pt idx="30">
                        <c:v>10.7</c:v>
                      </c:pt>
                    </c:numCache>
                  </c:numRef>
                </c:yVal>
                <c:smooth val="0"/>
                <c:extLst xmlns:c15="http://schemas.microsoft.com/office/drawing/2012/chart">
                  <c:ext xmlns:c16="http://schemas.microsoft.com/office/drawing/2014/chart" uri="{C3380CC4-5D6E-409C-BE32-E72D297353CC}">
                    <c16:uniqueId val="{00000002-7CD4-47CD-A6CB-A3DB647B8140}"/>
                  </c:ext>
                </c:extLst>
              </c15:ser>
            </c15:filteredScatterSeries>
            <c15:filteredScatterSeries>
              <c15:ser>
                <c:idx val="3"/>
                <c:order val="3"/>
                <c:tx>
                  <c:strRef>
                    <c:extLst xmlns:c15="http://schemas.microsoft.com/office/drawing/2012/chart">
                      <c:ext xmlns:c15="http://schemas.microsoft.com/office/drawing/2012/chart" uri="{02D57815-91ED-43cb-92C2-25804820EDAC}">
                        <c15:formulaRef>
                          <c15:sqref>第12章散布図!$G$9</c15:sqref>
                        </c15:formulaRef>
                      </c:ext>
                    </c:extLst>
                    <c:strCache>
                      <c:ptCount val="1"/>
                      <c:pt idx="0">
                        <c:v>野菜</c:v>
                      </c:pt>
                    </c:strCache>
                  </c:strRef>
                </c:tx>
                <c:spPr>
                  <a:ln w="19050" cap="rnd">
                    <a:noFill/>
                    <a:round/>
                  </a:ln>
                  <a:effectLst/>
                </c:spPr>
                <c:marker>
                  <c:symbol val="circle"/>
                  <c:size val="5"/>
                  <c:spPr>
                    <a:solidFill>
                      <a:schemeClr val="accent4"/>
                    </a:solidFill>
                    <a:ln w="9525">
                      <a:solidFill>
                        <a:schemeClr val="accent4"/>
                      </a:solidFill>
                    </a:ln>
                    <a:effectLst/>
                  </c:spPr>
                </c:marker>
                <c:xVal>
                  <c:numRef>
                    <c:extLst xmlns:c15="http://schemas.microsoft.com/office/drawing/2012/chart">
                      <c:ext xmlns:c15="http://schemas.microsoft.com/office/drawing/2012/chart" uri="{02D57815-91ED-43cb-92C2-25804820EDAC}">
                        <c15:formulaRef>
                          <c15:sqref>第12章散布図!$C$10:$C$40</c15:sqref>
                        </c15:formulaRef>
                      </c:ext>
                    </c:extLst>
                    <c:numCache>
                      <c:formatCode>General</c:formatCode>
                      <c:ptCount val="31"/>
                      <c:pt idx="0">
                        <c:v>22.4</c:v>
                      </c:pt>
                      <c:pt idx="1">
                        <c:v>25</c:v>
                      </c:pt>
                      <c:pt idx="2">
                        <c:v>23.4</c:v>
                      </c:pt>
                      <c:pt idx="3">
                        <c:v>25.9</c:v>
                      </c:pt>
                      <c:pt idx="4">
                        <c:v>21.9</c:v>
                      </c:pt>
                      <c:pt idx="5">
                        <c:v>21.1</c:v>
                      </c:pt>
                      <c:pt idx="6">
                        <c:v>24.3</c:v>
                      </c:pt>
                      <c:pt idx="7">
                        <c:v>26.6</c:v>
                      </c:pt>
                      <c:pt idx="8">
                        <c:v>20.399999999999999</c:v>
                      </c:pt>
                      <c:pt idx="9">
                        <c:v>28.9</c:v>
                      </c:pt>
                      <c:pt idx="10">
                        <c:v>31.3</c:v>
                      </c:pt>
                      <c:pt idx="11">
                        <c:v>32</c:v>
                      </c:pt>
                      <c:pt idx="12">
                        <c:v>34.200000000000003</c:v>
                      </c:pt>
                      <c:pt idx="13">
                        <c:v>34.299999999999997</c:v>
                      </c:pt>
                      <c:pt idx="14">
                        <c:v>33.200000000000003</c:v>
                      </c:pt>
                      <c:pt idx="15">
                        <c:v>28.9</c:v>
                      </c:pt>
                      <c:pt idx="16">
                        <c:v>30.4</c:v>
                      </c:pt>
                      <c:pt idx="17">
                        <c:v>29.9</c:v>
                      </c:pt>
                      <c:pt idx="18">
                        <c:v>34.799999999999997</c:v>
                      </c:pt>
                      <c:pt idx="19">
                        <c:v>33.5</c:v>
                      </c:pt>
                      <c:pt idx="20">
                        <c:v>34.9</c:v>
                      </c:pt>
                      <c:pt idx="21">
                        <c:v>32.799999999999997</c:v>
                      </c:pt>
                      <c:pt idx="22">
                        <c:v>30.4</c:v>
                      </c:pt>
                      <c:pt idx="23">
                        <c:v>33.9</c:v>
                      </c:pt>
                      <c:pt idx="24">
                        <c:v>33.1</c:v>
                      </c:pt>
                      <c:pt idx="25">
                        <c:v>35.799999999999997</c:v>
                      </c:pt>
                      <c:pt idx="26">
                        <c:v>35</c:v>
                      </c:pt>
                      <c:pt idx="27">
                        <c:v>34.1</c:v>
                      </c:pt>
                      <c:pt idx="28">
                        <c:v>32.5</c:v>
                      </c:pt>
                      <c:pt idx="29">
                        <c:v>34.299999999999997</c:v>
                      </c:pt>
                      <c:pt idx="30">
                        <c:v>35</c:v>
                      </c:pt>
                    </c:numCache>
                  </c:numRef>
                </c:xVal>
                <c:yVal>
                  <c:numRef>
                    <c:extLst xmlns:c15="http://schemas.microsoft.com/office/drawing/2012/chart">
                      <c:ext xmlns:c15="http://schemas.microsoft.com/office/drawing/2012/chart" uri="{02D57815-91ED-43cb-92C2-25804820EDAC}">
                        <c15:formulaRef>
                          <c15:sqref>第12章散布図!$G$10:$G$40</c15:sqref>
                        </c15:formulaRef>
                      </c:ext>
                    </c:extLst>
                    <c:numCache>
                      <c:formatCode>General</c:formatCode>
                      <c:ptCount val="31"/>
                      <c:pt idx="0">
                        <c:v>9.6</c:v>
                      </c:pt>
                      <c:pt idx="1">
                        <c:v>0.6</c:v>
                      </c:pt>
                      <c:pt idx="2">
                        <c:v>1.1000000000000001</c:v>
                      </c:pt>
                      <c:pt idx="3">
                        <c:v>10.6</c:v>
                      </c:pt>
                      <c:pt idx="4">
                        <c:v>11.5</c:v>
                      </c:pt>
                      <c:pt idx="5">
                        <c:v>7.5</c:v>
                      </c:pt>
                      <c:pt idx="6">
                        <c:v>16.399999999999999</c:v>
                      </c:pt>
                      <c:pt idx="7">
                        <c:v>0.9</c:v>
                      </c:pt>
                      <c:pt idx="8">
                        <c:v>11.4</c:v>
                      </c:pt>
                      <c:pt idx="9">
                        <c:v>2.2000000000000002</c:v>
                      </c:pt>
                      <c:pt idx="10">
                        <c:v>1.1000000000000001</c:v>
                      </c:pt>
                      <c:pt idx="11">
                        <c:v>3.4</c:v>
                      </c:pt>
                      <c:pt idx="12">
                        <c:v>4.4000000000000004</c:v>
                      </c:pt>
                      <c:pt idx="13">
                        <c:v>2.6</c:v>
                      </c:pt>
                      <c:pt idx="14">
                        <c:v>1.4</c:v>
                      </c:pt>
                      <c:pt idx="15">
                        <c:v>18.399999999999999</c:v>
                      </c:pt>
                      <c:pt idx="16">
                        <c:v>3.1</c:v>
                      </c:pt>
                      <c:pt idx="17">
                        <c:v>11.8</c:v>
                      </c:pt>
                      <c:pt idx="18">
                        <c:v>3.3</c:v>
                      </c:pt>
                      <c:pt idx="19">
                        <c:v>14.5</c:v>
                      </c:pt>
                      <c:pt idx="20">
                        <c:v>0.5</c:v>
                      </c:pt>
                      <c:pt idx="21">
                        <c:v>15</c:v>
                      </c:pt>
                      <c:pt idx="22">
                        <c:v>0.6</c:v>
                      </c:pt>
                      <c:pt idx="23">
                        <c:v>18.5</c:v>
                      </c:pt>
                      <c:pt idx="24">
                        <c:v>4.0999999999999996</c:v>
                      </c:pt>
                      <c:pt idx="25">
                        <c:v>17.8</c:v>
                      </c:pt>
                      <c:pt idx="26">
                        <c:v>4.7</c:v>
                      </c:pt>
                      <c:pt idx="27">
                        <c:v>4.5</c:v>
                      </c:pt>
                      <c:pt idx="28">
                        <c:v>3.4</c:v>
                      </c:pt>
                      <c:pt idx="29">
                        <c:v>15.7</c:v>
                      </c:pt>
                      <c:pt idx="30">
                        <c:v>3.8</c:v>
                      </c:pt>
                    </c:numCache>
                  </c:numRef>
                </c:yVal>
                <c:smooth val="0"/>
                <c:extLst xmlns:c15="http://schemas.microsoft.com/office/drawing/2012/chart">
                  <c:ext xmlns:c16="http://schemas.microsoft.com/office/drawing/2014/chart" uri="{C3380CC4-5D6E-409C-BE32-E72D297353CC}">
                    <c16:uniqueId val="{00000003-7CD4-47CD-A6CB-A3DB647B8140}"/>
                  </c:ext>
                </c:extLst>
              </c15:ser>
            </c15:filteredScatterSeries>
          </c:ext>
        </c:extLst>
      </c:scatterChart>
      <c:valAx>
        <c:axId val="195915647"/>
        <c:scaling>
          <c:orientation val="minMax"/>
          <c:min val="2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最高気温</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842363103"/>
        <c:crosses val="autoZero"/>
        <c:crossBetween val="midCat"/>
      </c:valAx>
      <c:valAx>
        <c:axId val="184236310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肉類</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95915647"/>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2"/>
          <c:order val="2"/>
          <c:tx>
            <c:strRef>
              <c:f>第12章散布図!$F$9</c:f>
              <c:strCache>
                <c:ptCount val="1"/>
                <c:pt idx="0">
                  <c:v>魚類</c:v>
                </c:pt>
              </c:strCache>
              <c:extLst xmlns:c15="http://schemas.microsoft.com/office/drawing/2012/chart"/>
            </c:strRef>
          </c:tx>
          <c:spPr>
            <a:ln w="19050" cap="rnd">
              <a:noFill/>
              <a:round/>
            </a:ln>
            <a:effectLst/>
          </c:spPr>
          <c:marker>
            <c:symbol val="circle"/>
            <c:size val="5"/>
            <c:spPr>
              <a:solidFill>
                <a:schemeClr val="accent3"/>
              </a:solidFill>
              <a:ln w="9525">
                <a:solidFill>
                  <a:schemeClr val="accent3"/>
                </a:solidFill>
              </a:ln>
              <a:effectLst/>
            </c:spPr>
          </c:marker>
          <c:xVal>
            <c:numRef>
              <c:f>第12章散布図!$C$10:$C$40</c:f>
              <c:numCache>
                <c:formatCode>General</c:formatCode>
                <c:ptCount val="31"/>
                <c:pt idx="0">
                  <c:v>22.4</c:v>
                </c:pt>
                <c:pt idx="1">
                  <c:v>25</c:v>
                </c:pt>
                <c:pt idx="2">
                  <c:v>23.4</c:v>
                </c:pt>
                <c:pt idx="3">
                  <c:v>25.9</c:v>
                </c:pt>
                <c:pt idx="4">
                  <c:v>21.9</c:v>
                </c:pt>
                <c:pt idx="5">
                  <c:v>21.1</c:v>
                </c:pt>
                <c:pt idx="6">
                  <c:v>24.3</c:v>
                </c:pt>
                <c:pt idx="7">
                  <c:v>26.6</c:v>
                </c:pt>
                <c:pt idx="8">
                  <c:v>20.399999999999999</c:v>
                </c:pt>
                <c:pt idx="9">
                  <c:v>28.9</c:v>
                </c:pt>
                <c:pt idx="10">
                  <c:v>31.3</c:v>
                </c:pt>
                <c:pt idx="11">
                  <c:v>32</c:v>
                </c:pt>
                <c:pt idx="12">
                  <c:v>34.200000000000003</c:v>
                </c:pt>
                <c:pt idx="13">
                  <c:v>34.299999999999997</c:v>
                </c:pt>
                <c:pt idx="14">
                  <c:v>33.200000000000003</c:v>
                </c:pt>
                <c:pt idx="15">
                  <c:v>28.9</c:v>
                </c:pt>
                <c:pt idx="16">
                  <c:v>30.4</c:v>
                </c:pt>
                <c:pt idx="17">
                  <c:v>29.9</c:v>
                </c:pt>
                <c:pt idx="18">
                  <c:v>34.799999999999997</c:v>
                </c:pt>
                <c:pt idx="19">
                  <c:v>33.5</c:v>
                </c:pt>
                <c:pt idx="20">
                  <c:v>34.9</c:v>
                </c:pt>
                <c:pt idx="21">
                  <c:v>32.799999999999997</c:v>
                </c:pt>
                <c:pt idx="22">
                  <c:v>30.4</c:v>
                </c:pt>
                <c:pt idx="23">
                  <c:v>33.9</c:v>
                </c:pt>
                <c:pt idx="24">
                  <c:v>33.1</c:v>
                </c:pt>
                <c:pt idx="25">
                  <c:v>35.799999999999997</c:v>
                </c:pt>
                <c:pt idx="26">
                  <c:v>35</c:v>
                </c:pt>
                <c:pt idx="27">
                  <c:v>34.1</c:v>
                </c:pt>
                <c:pt idx="28">
                  <c:v>32.5</c:v>
                </c:pt>
                <c:pt idx="29">
                  <c:v>34.299999999999997</c:v>
                </c:pt>
                <c:pt idx="30">
                  <c:v>35</c:v>
                </c:pt>
              </c:numCache>
              <c:extLst xmlns:c15="http://schemas.microsoft.com/office/drawing/2012/chart"/>
            </c:numRef>
          </c:xVal>
          <c:yVal>
            <c:numRef>
              <c:f>第12章散布図!$F$10:$F$40</c:f>
              <c:numCache>
                <c:formatCode>General</c:formatCode>
                <c:ptCount val="31"/>
                <c:pt idx="0">
                  <c:v>13.1</c:v>
                </c:pt>
                <c:pt idx="1">
                  <c:v>9.9</c:v>
                </c:pt>
                <c:pt idx="2">
                  <c:v>16.600000000000001</c:v>
                </c:pt>
                <c:pt idx="3">
                  <c:v>16.600000000000001</c:v>
                </c:pt>
                <c:pt idx="4">
                  <c:v>12.6</c:v>
                </c:pt>
                <c:pt idx="5">
                  <c:v>16.7</c:v>
                </c:pt>
                <c:pt idx="6">
                  <c:v>10.4</c:v>
                </c:pt>
                <c:pt idx="7">
                  <c:v>13.3</c:v>
                </c:pt>
                <c:pt idx="8">
                  <c:v>17</c:v>
                </c:pt>
                <c:pt idx="9">
                  <c:v>12.6</c:v>
                </c:pt>
                <c:pt idx="10">
                  <c:v>5.0999999999999996</c:v>
                </c:pt>
                <c:pt idx="11">
                  <c:v>15.7</c:v>
                </c:pt>
                <c:pt idx="12">
                  <c:v>5.9</c:v>
                </c:pt>
                <c:pt idx="13">
                  <c:v>5.6</c:v>
                </c:pt>
                <c:pt idx="14">
                  <c:v>4.8</c:v>
                </c:pt>
                <c:pt idx="15">
                  <c:v>17.399999999999999</c:v>
                </c:pt>
                <c:pt idx="16">
                  <c:v>7.7</c:v>
                </c:pt>
                <c:pt idx="17">
                  <c:v>14.2</c:v>
                </c:pt>
                <c:pt idx="18">
                  <c:v>11.6</c:v>
                </c:pt>
                <c:pt idx="19">
                  <c:v>12.3</c:v>
                </c:pt>
                <c:pt idx="20">
                  <c:v>3.8</c:v>
                </c:pt>
                <c:pt idx="21">
                  <c:v>13.4</c:v>
                </c:pt>
                <c:pt idx="22">
                  <c:v>10.9</c:v>
                </c:pt>
                <c:pt idx="23">
                  <c:v>10.9</c:v>
                </c:pt>
                <c:pt idx="24">
                  <c:v>12.2</c:v>
                </c:pt>
                <c:pt idx="25">
                  <c:v>12.6</c:v>
                </c:pt>
                <c:pt idx="26">
                  <c:v>5.2</c:v>
                </c:pt>
                <c:pt idx="27">
                  <c:v>7.5</c:v>
                </c:pt>
                <c:pt idx="28">
                  <c:v>6.8</c:v>
                </c:pt>
                <c:pt idx="29">
                  <c:v>12.3</c:v>
                </c:pt>
                <c:pt idx="30">
                  <c:v>10.7</c:v>
                </c:pt>
              </c:numCache>
              <c:extLst xmlns:c15="http://schemas.microsoft.com/office/drawing/2012/chart"/>
            </c:numRef>
          </c:yVal>
          <c:smooth val="0"/>
          <c:extLst>
            <c:ext xmlns:c16="http://schemas.microsoft.com/office/drawing/2014/chart" uri="{C3380CC4-5D6E-409C-BE32-E72D297353CC}">
              <c16:uniqueId val="{00000002-1B5F-40B1-9D48-FFB205CD9607}"/>
            </c:ext>
          </c:extLst>
        </c:ser>
        <c:dLbls>
          <c:showLegendKey val="0"/>
          <c:showVal val="0"/>
          <c:showCatName val="0"/>
          <c:showSerName val="0"/>
          <c:showPercent val="0"/>
          <c:showBubbleSize val="0"/>
        </c:dLbls>
        <c:axId val="195915647"/>
        <c:axId val="1842363103"/>
        <c:extLst>
          <c:ext xmlns:c15="http://schemas.microsoft.com/office/drawing/2012/chart" uri="{02D57815-91ED-43cb-92C2-25804820EDAC}">
            <c15:filteredScatterSeries>
              <c15:ser>
                <c:idx val="0"/>
                <c:order val="0"/>
                <c:tx>
                  <c:strRef>
                    <c:extLst>
                      <c:ext uri="{02D57815-91ED-43cb-92C2-25804820EDAC}">
                        <c15:formulaRef>
                          <c15:sqref>第12章散布図!$D$9</c15:sqref>
                        </c15:formulaRef>
                      </c:ext>
                    </c:extLst>
                    <c:strCache>
                      <c:ptCount val="1"/>
                      <c:pt idx="0">
                        <c:v>アルコール</c:v>
                      </c:pt>
                    </c:strCache>
                  </c:strRef>
                </c:tx>
                <c:spPr>
                  <a:ln w="19050" cap="rnd">
                    <a:noFill/>
                    <a:round/>
                  </a:ln>
                  <a:effectLst/>
                </c:spPr>
                <c:marker>
                  <c:symbol val="circle"/>
                  <c:size val="5"/>
                  <c:spPr>
                    <a:solidFill>
                      <a:schemeClr val="accent1"/>
                    </a:solidFill>
                    <a:ln w="9525">
                      <a:solidFill>
                        <a:schemeClr val="accent1"/>
                      </a:solidFill>
                    </a:ln>
                    <a:effectLst/>
                  </c:spPr>
                </c:marker>
                <c:xVal>
                  <c:numRef>
                    <c:extLst>
                      <c:ext uri="{02D57815-91ED-43cb-92C2-25804820EDAC}">
                        <c15:formulaRef>
                          <c15:sqref>第12章散布図!$C$10:$C$40</c15:sqref>
                        </c15:formulaRef>
                      </c:ext>
                    </c:extLst>
                    <c:numCache>
                      <c:formatCode>General</c:formatCode>
                      <c:ptCount val="31"/>
                      <c:pt idx="0">
                        <c:v>22.4</c:v>
                      </c:pt>
                      <c:pt idx="1">
                        <c:v>25</c:v>
                      </c:pt>
                      <c:pt idx="2">
                        <c:v>23.4</c:v>
                      </c:pt>
                      <c:pt idx="3">
                        <c:v>25.9</c:v>
                      </c:pt>
                      <c:pt idx="4">
                        <c:v>21.9</c:v>
                      </c:pt>
                      <c:pt idx="5">
                        <c:v>21.1</c:v>
                      </c:pt>
                      <c:pt idx="6">
                        <c:v>24.3</c:v>
                      </c:pt>
                      <c:pt idx="7">
                        <c:v>26.6</c:v>
                      </c:pt>
                      <c:pt idx="8">
                        <c:v>20.399999999999999</c:v>
                      </c:pt>
                      <c:pt idx="9">
                        <c:v>28.9</c:v>
                      </c:pt>
                      <c:pt idx="10">
                        <c:v>31.3</c:v>
                      </c:pt>
                      <c:pt idx="11">
                        <c:v>32</c:v>
                      </c:pt>
                      <c:pt idx="12">
                        <c:v>34.200000000000003</c:v>
                      </c:pt>
                      <c:pt idx="13">
                        <c:v>34.299999999999997</c:v>
                      </c:pt>
                      <c:pt idx="14">
                        <c:v>33.200000000000003</c:v>
                      </c:pt>
                      <c:pt idx="15">
                        <c:v>28.9</c:v>
                      </c:pt>
                      <c:pt idx="16">
                        <c:v>30.4</c:v>
                      </c:pt>
                      <c:pt idx="17">
                        <c:v>29.9</c:v>
                      </c:pt>
                      <c:pt idx="18">
                        <c:v>34.799999999999997</c:v>
                      </c:pt>
                      <c:pt idx="19">
                        <c:v>33.5</c:v>
                      </c:pt>
                      <c:pt idx="20">
                        <c:v>34.9</c:v>
                      </c:pt>
                      <c:pt idx="21">
                        <c:v>32.799999999999997</c:v>
                      </c:pt>
                      <c:pt idx="22">
                        <c:v>30.4</c:v>
                      </c:pt>
                      <c:pt idx="23">
                        <c:v>33.9</c:v>
                      </c:pt>
                      <c:pt idx="24">
                        <c:v>33.1</c:v>
                      </c:pt>
                      <c:pt idx="25">
                        <c:v>35.799999999999997</c:v>
                      </c:pt>
                      <c:pt idx="26">
                        <c:v>35</c:v>
                      </c:pt>
                      <c:pt idx="27">
                        <c:v>34.1</c:v>
                      </c:pt>
                      <c:pt idx="28">
                        <c:v>32.5</c:v>
                      </c:pt>
                      <c:pt idx="29">
                        <c:v>34.299999999999997</c:v>
                      </c:pt>
                      <c:pt idx="30">
                        <c:v>35</c:v>
                      </c:pt>
                    </c:numCache>
                  </c:numRef>
                </c:xVal>
                <c:yVal>
                  <c:numRef>
                    <c:extLst>
                      <c:ext uri="{02D57815-91ED-43cb-92C2-25804820EDAC}">
                        <c15:formulaRef>
                          <c15:sqref>第12章散布図!$D$10:$D$40</c15:sqref>
                        </c15:formulaRef>
                      </c:ext>
                    </c:extLst>
                    <c:numCache>
                      <c:formatCode>General</c:formatCode>
                      <c:ptCount val="31"/>
                      <c:pt idx="0">
                        <c:v>2.2999999999999998</c:v>
                      </c:pt>
                      <c:pt idx="1">
                        <c:v>3.8</c:v>
                      </c:pt>
                      <c:pt idx="2">
                        <c:v>3.1</c:v>
                      </c:pt>
                      <c:pt idx="3">
                        <c:v>4.2</c:v>
                      </c:pt>
                      <c:pt idx="4">
                        <c:v>2.8</c:v>
                      </c:pt>
                      <c:pt idx="5">
                        <c:v>3</c:v>
                      </c:pt>
                      <c:pt idx="6">
                        <c:v>3.7</c:v>
                      </c:pt>
                      <c:pt idx="7">
                        <c:v>3.5</c:v>
                      </c:pt>
                      <c:pt idx="8">
                        <c:v>2.8</c:v>
                      </c:pt>
                      <c:pt idx="9">
                        <c:v>4</c:v>
                      </c:pt>
                      <c:pt idx="10">
                        <c:v>4.5999999999999996</c:v>
                      </c:pt>
                      <c:pt idx="11">
                        <c:v>3.9</c:v>
                      </c:pt>
                      <c:pt idx="12">
                        <c:v>5.5</c:v>
                      </c:pt>
                      <c:pt idx="13">
                        <c:v>3.6</c:v>
                      </c:pt>
                      <c:pt idx="14">
                        <c:v>4.5999999999999996</c:v>
                      </c:pt>
                      <c:pt idx="15">
                        <c:v>4.5999999999999996</c:v>
                      </c:pt>
                      <c:pt idx="16">
                        <c:v>4.5999999999999996</c:v>
                      </c:pt>
                      <c:pt idx="17">
                        <c:v>4</c:v>
                      </c:pt>
                      <c:pt idx="18">
                        <c:v>5.5</c:v>
                      </c:pt>
                      <c:pt idx="19">
                        <c:v>4</c:v>
                      </c:pt>
                      <c:pt idx="20">
                        <c:v>3.9</c:v>
                      </c:pt>
                      <c:pt idx="21">
                        <c:v>4.2</c:v>
                      </c:pt>
                      <c:pt idx="22">
                        <c:v>3.6</c:v>
                      </c:pt>
                      <c:pt idx="23">
                        <c:v>5.2</c:v>
                      </c:pt>
                      <c:pt idx="24">
                        <c:v>4.7</c:v>
                      </c:pt>
                      <c:pt idx="25">
                        <c:v>5.7</c:v>
                      </c:pt>
                      <c:pt idx="26">
                        <c:v>4.3</c:v>
                      </c:pt>
                      <c:pt idx="27">
                        <c:v>4.7</c:v>
                      </c:pt>
                      <c:pt idx="28">
                        <c:v>4.5</c:v>
                      </c:pt>
                      <c:pt idx="29">
                        <c:v>4.7</c:v>
                      </c:pt>
                      <c:pt idx="30">
                        <c:v>5</c:v>
                      </c:pt>
                    </c:numCache>
                  </c:numRef>
                </c:yVal>
                <c:smooth val="0"/>
                <c:extLst>
                  <c:ext xmlns:c16="http://schemas.microsoft.com/office/drawing/2014/chart" uri="{C3380CC4-5D6E-409C-BE32-E72D297353CC}">
                    <c16:uniqueId val="{00000000-1B5F-40B1-9D48-FFB205CD9607}"/>
                  </c:ext>
                </c:extLst>
              </c15:ser>
            </c15:filteredScatterSeries>
            <c15:filteredScatterSeries>
              <c15:ser>
                <c:idx val="1"/>
                <c:order val="1"/>
                <c:tx>
                  <c:strRef>
                    <c:extLst xmlns:c15="http://schemas.microsoft.com/office/drawing/2012/chart">
                      <c:ext xmlns:c15="http://schemas.microsoft.com/office/drawing/2012/chart" uri="{02D57815-91ED-43cb-92C2-25804820EDAC}">
                        <c15:formulaRef>
                          <c15:sqref>第12章散布図!$E$9</c15:sqref>
                        </c15:formulaRef>
                      </c:ext>
                    </c:extLst>
                    <c:strCache>
                      <c:ptCount val="1"/>
                      <c:pt idx="0">
                        <c:v>肉類</c:v>
                      </c:pt>
                    </c:strCache>
                  </c:strRef>
                </c:tx>
                <c:spPr>
                  <a:ln w="19050" cap="rnd">
                    <a:noFill/>
                    <a:round/>
                  </a:ln>
                  <a:effectLst/>
                </c:spPr>
                <c:marker>
                  <c:symbol val="circle"/>
                  <c:size val="5"/>
                  <c:spPr>
                    <a:solidFill>
                      <a:schemeClr val="accent2"/>
                    </a:solidFill>
                    <a:ln w="9525">
                      <a:solidFill>
                        <a:schemeClr val="accent2"/>
                      </a:solidFill>
                    </a:ln>
                    <a:effectLst/>
                  </c:spPr>
                </c:marker>
                <c:xVal>
                  <c:numRef>
                    <c:extLst xmlns:c15="http://schemas.microsoft.com/office/drawing/2012/chart">
                      <c:ext xmlns:c15="http://schemas.microsoft.com/office/drawing/2012/chart" uri="{02D57815-91ED-43cb-92C2-25804820EDAC}">
                        <c15:formulaRef>
                          <c15:sqref>第12章散布図!$C$10:$C$40</c15:sqref>
                        </c15:formulaRef>
                      </c:ext>
                    </c:extLst>
                    <c:numCache>
                      <c:formatCode>General</c:formatCode>
                      <c:ptCount val="31"/>
                      <c:pt idx="0">
                        <c:v>22.4</c:v>
                      </c:pt>
                      <c:pt idx="1">
                        <c:v>25</c:v>
                      </c:pt>
                      <c:pt idx="2">
                        <c:v>23.4</c:v>
                      </c:pt>
                      <c:pt idx="3">
                        <c:v>25.9</c:v>
                      </c:pt>
                      <c:pt idx="4">
                        <c:v>21.9</c:v>
                      </c:pt>
                      <c:pt idx="5">
                        <c:v>21.1</c:v>
                      </c:pt>
                      <c:pt idx="6">
                        <c:v>24.3</c:v>
                      </c:pt>
                      <c:pt idx="7">
                        <c:v>26.6</c:v>
                      </c:pt>
                      <c:pt idx="8">
                        <c:v>20.399999999999999</c:v>
                      </c:pt>
                      <c:pt idx="9">
                        <c:v>28.9</c:v>
                      </c:pt>
                      <c:pt idx="10">
                        <c:v>31.3</c:v>
                      </c:pt>
                      <c:pt idx="11">
                        <c:v>32</c:v>
                      </c:pt>
                      <c:pt idx="12">
                        <c:v>34.200000000000003</c:v>
                      </c:pt>
                      <c:pt idx="13">
                        <c:v>34.299999999999997</c:v>
                      </c:pt>
                      <c:pt idx="14">
                        <c:v>33.200000000000003</c:v>
                      </c:pt>
                      <c:pt idx="15">
                        <c:v>28.9</c:v>
                      </c:pt>
                      <c:pt idx="16">
                        <c:v>30.4</c:v>
                      </c:pt>
                      <c:pt idx="17">
                        <c:v>29.9</c:v>
                      </c:pt>
                      <c:pt idx="18">
                        <c:v>34.799999999999997</c:v>
                      </c:pt>
                      <c:pt idx="19">
                        <c:v>33.5</c:v>
                      </c:pt>
                      <c:pt idx="20">
                        <c:v>34.9</c:v>
                      </c:pt>
                      <c:pt idx="21">
                        <c:v>32.799999999999997</c:v>
                      </c:pt>
                      <c:pt idx="22">
                        <c:v>30.4</c:v>
                      </c:pt>
                      <c:pt idx="23">
                        <c:v>33.9</c:v>
                      </c:pt>
                      <c:pt idx="24">
                        <c:v>33.1</c:v>
                      </c:pt>
                      <c:pt idx="25">
                        <c:v>35.799999999999997</c:v>
                      </c:pt>
                      <c:pt idx="26">
                        <c:v>35</c:v>
                      </c:pt>
                      <c:pt idx="27">
                        <c:v>34.1</c:v>
                      </c:pt>
                      <c:pt idx="28">
                        <c:v>32.5</c:v>
                      </c:pt>
                      <c:pt idx="29">
                        <c:v>34.299999999999997</c:v>
                      </c:pt>
                      <c:pt idx="30">
                        <c:v>35</c:v>
                      </c:pt>
                    </c:numCache>
                  </c:numRef>
                </c:xVal>
                <c:yVal>
                  <c:numRef>
                    <c:extLst xmlns:c15="http://schemas.microsoft.com/office/drawing/2012/chart">
                      <c:ext xmlns:c15="http://schemas.microsoft.com/office/drawing/2012/chart" uri="{02D57815-91ED-43cb-92C2-25804820EDAC}">
                        <c15:formulaRef>
                          <c15:sqref>第12章散布図!$E$10:$E$40</c15:sqref>
                        </c15:formulaRef>
                      </c:ext>
                    </c:extLst>
                    <c:numCache>
                      <c:formatCode>General</c:formatCode>
                      <c:ptCount val="31"/>
                      <c:pt idx="0">
                        <c:v>17.399999999999999</c:v>
                      </c:pt>
                      <c:pt idx="1">
                        <c:v>15.4</c:v>
                      </c:pt>
                      <c:pt idx="2">
                        <c:v>19.399999999999999</c:v>
                      </c:pt>
                      <c:pt idx="3">
                        <c:v>18.5</c:v>
                      </c:pt>
                      <c:pt idx="4">
                        <c:v>15.3</c:v>
                      </c:pt>
                      <c:pt idx="5">
                        <c:v>18.8</c:v>
                      </c:pt>
                      <c:pt idx="6">
                        <c:v>19.7</c:v>
                      </c:pt>
                      <c:pt idx="7">
                        <c:v>19.899999999999999</c:v>
                      </c:pt>
                      <c:pt idx="8">
                        <c:v>18.7</c:v>
                      </c:pt>
                      <c:pt idx="9">
                        <c:v>15.7</c:v>
                      </c:pt>
                      <c:pt idx="10">
                        <c:v>18.899999999999999</c:v>
                      </c:pt>
                      <c:pt idx="11">
                        <c:v>17.3</c:v>
                      </c:pt>
                      <c:pt idx="12">
                        <c:v>18.3</c:v>
                      </c:pt>
                      <c:pt idx="13">
                        <c:v>17.3</c:v>
                      </c:pt>
                      <c:pt idx="14">
                        <c:v>15.3</c:v>
                      </c:pt>
                      <c:pt idx="15">
                        <c:v>16.899999999999999</c:v>
                      </c:pt>
                      <c:pt idx="16">
                        <c:v>15.8</c:v>
                      </c:pt>
                      <c:pt idx="17">
                        <c:v>19.399999999999999</c:v>
                      </c:pt>
                      <c:pt idx="18">
                        <c:v>18</c:v>
                      </c:pt>
                      <c:pt idx="19">
                        <c:v>16.5</c:v>
                      </c:pt>
                      <c:pt idx="20">
                        <c:v>15.3</c:v>
                      </c:pt>
                      <c:pt idx="21">
                        <c:v>19.2</c:v>
                      </c:pt>
                      <c:pt idx="22">
                        <c:v>16.3</c:v>
                      </c:pt>
                      <c:pt idx="23">
                        <c:v>16.7</c:v>
                      </c:pt>
                      <c:pt idx="24">
                        <c:v>18.600000000000001</c:v>
                      </c:pt>
                      <c:pt idx="25">
                        <c:v>19.2</c:v>
                      </c:pt>
                      <c:pt idx="26">
                        <c:v>17.7</c:v>
                      </c:pt>
                      <c:pt idx="27">
                        <c:v>19.899999999999999</c:v>
                      </c:pt>
                      <c:pt idx="28">
                        <c:v>17.8</c:v>
                      </c:pt>
                      <c:pt idx="29">
                        <c:v>18.5</c:v>
                      </c:pt>
                      <c:pt idx="30">
                        <c:v>16.8</c:v>
                      </c:pt>
                    </c:numCache>
                  </c:numRef>
                </c:yVal>
                <c:smooth val="0"/>
                <c:extLst xmlns:c15="http://schemas.microsoft.com/office/drawing/2012/chart">
                  <c:ext xmlns:c16="http://schemas.microsoft.com/office/drawing/2014/chart" uri="{C3380CC4-5D6E-409C-BE32-E72D297353CC}">
                    <c16:uniqueId val="{00000001-1B5F-40B1-9D48-FFB205CD9607}"/>
                  </c:ext>
                </c:extLst>
              </c15:ser>
            </c15:filteredScatterSeries>
            <c15:filteredScatterSeries>
              <c15:ser>
                <c:idx val="3"/>
                <c:order val="3"/>
                <c:tx>
                  <c:strRef>
                    <c:extLst xmlns:c15="http://schemas.microsoft.com/office/drawing/2012/chart">
                      <c:ext xmlns:c15="http://schemas.microsoft.com/office/drawing/2012/chart" uri="{02D57815-91ED-43cb-92C2-25804820EDAC}">
                        <c15:formulaRef>
                          <c15:sqref>第12章散布図!$G$9</c15:sqref>
                        </c15:formulaRef>
                      </c:ext>
                    </c:extLst>
                    <c:strCache>
                      <c:ptCount val="1"/>
                      <c:pt idx="0">
                        <c:v>野菜</c:v>
                      </c:pt>
                    </c:strCache>
                  </c:strRef>
                </c:tx>
                <c:spPr>
                  <a:ln w="19050" cap="rnd">
                    <a:noFill/>
                    <a:round/>
                  </a:ln>
                  <a:effectLst/>
                </c:spPr>
                <c:marker>
                  <c:symbol val="circle"/>
                  <c:size val="5"/>
                  <c:spPr>
                    <a:solidFill>
                      <a:schemeClr val="accent4"/>
                    </a:solidFill>
                    <a:ln w="9525">
                      <a:solidFill>
                        <a:schemeClr val="accent4"/>
                      </a:solidFill>
                    </a:ln>
                    <a:effectLst/>
                  </c:spPr>
                </c:marker>
                <c:xVal>
                  <c:numRef>
                    <c:extLst xmlns:c15="http://schemas.microsoft.com/office/drawing/2012/chart">
                      <c:ext xmlns:c15="http://schemas.microsoft.com/office/drawing/2012/chart" uri="{02D57815-91ED-43cb-92C2-25804820EDAC}">
                        <c15:formulaRef>
                          <c15:sqref>第12章散布図!$C$10:$C$40</c15:sqref>
                        </c15:formulaRef>
                      </c:ext>
                    </c:extLst>
                    <c:numCache>
                      <c:formatCode>General</c:formatCode>
                      <c:ptCount val="31"/>
                      <c:pt idx="0">
                        <c:v>22.4</c:v>
                      </c:pt>
                      <c:pt idx="1">
                        <c:v>25</c:v>
                      </c:pt>
                      <c:pt idx="2">
                        <c:v>23.4</c:v>
                      </c:pt>
                      <c:pt idx="3">
                        <c:v>25.9</c:v>
                      </c:pt>
                      <c:pt idx="4">
                        <c:v>21.9</c:v>
                      </c:pt>
                      <c:pt idx="5">
                        <c:v>21.1</c:v>
                      </c:pt>
                      <c:pt idx="6">
                        <c:v>24.3</c:v>
                      </c:pt>
                      <c:pt idx="7">
                        <c:v>26.6</c:v>
                      </c:pt>
                      <c:pt idx="8">
                        <c:v>20.399999999999999</c:v>
                      </c:pt>
                      <c:pt idx="9">
                        <c:v>28.9</c:v>
                      </c:pt>
                      <c:pt idx="10">
                        <c:v>31.3</c:v>
                      </c:pt>
                      <c:pt idx="11">
                        <c:v>32</c:v>
                      </c:pt>
                      <c:pt idx="12">
                        <c:v>34.200000000000003</c:v>
                      </c:pt>
                      <c:pt idx="13">
                        <c:v>34.299999999999997</c:v>
                      </c:pt>
                      <c:pt idx="14">
                        <c:v>33.200000000000003</c:v>
                      </c:pt>
                      <c:pt idx="15">
                        <c:v>28.9</c:v>
                      </c:pt>
                      <c:pt idx="16">
                        <c:v>30.4</c:v>
                      </c:pt>
                      <c:pt idx="17">
                        <c:v>29.9</c:v>
                      </c:pt>
                      <c:pt idx="18">
                        <c:v>34.799999999999997</c:v>
                      </c:pt>
                      <c:pt idx="19">
                        <c:v>33.5</c:v>
                      </c:pt>
                      <c:pt idx="20">
                        <c:v>34.9</c:v>
                      </c:pt>
                      <c:pt idx="21">
                        <c:v>32.799999999999997</c:v>
                      </c:pt>
                      <c:pt idx="22">
                        <c:v>30.4</c:v>
                      </c:pt>
                      <c:pt idx="23">
                        <c:v>33.9</c:v>
                      </c:pt>
                      <c:pt idx="24">
                        <c:v>33.1</c:v>
                      </c:pt>
                      <c:pt idx="25">
                        <c:v>35.799999999999997</c:v>
                      </c:pt>
                      <c:pt idx="26">
                        <c:v>35</c:v>
                      </c:pt>
                      <c:pt idx="27">
                        <c:v>34.1</c:v>
                      </c:pt>
                      <c:pt idx="28">
                        <c:v>32.5</c:v>
                      </c:pt>
                      <c:pt idx="29">
                        <c:v>34.299999999999997</c:v>
                      </c:pt>
                      <c:pt idx="30">
                        <c:v>35</c:v>
                      </c:pt>
                    </c:numCache>
                  </c:numRef>
                </c:xVal>
                <c:yVal>
                  <c:numRef>
                    <c:extLst xmlns:c15="http://schemas.microsoft.com/office/drawing/2012/chart">
                      <c:ext xmlns:c15="http://schemas.microsoft.com/office/drawing/2012/chart" uri="{02D57815-91ED-43cb-92C2-25804820EDAC}">
                        <c15:formulaRef>
                          <c15:sqref>第12章散布図!$G$10:$G$40</c15:sqref>
                        </c15:formulaRef>
                      </c:ext>
                    </c:extLst>
                    <c:numCache>
                      <c:formatCode>General</c:formatCode>
                      <c:ptCount val="31"/>
                      <c:pt idx="0">
                        <c:v>9.6</c:v>
                      </c:pt>
                      <c:pt idx="1">
                        <c:v>0.6</c:v>
                      </c:pt>
                      <c:pt idx="2">
                        <c:v>1.1000000000000001</c:v>
                      </c:pt>
                      <c:pt idx="3">
                        <c:v>10.6</c:v>
                      </c:pt>
                      <c:pt idx="4">
                        <c:v>11.5</c:v>
                      </c:pt>
                      <c:pt idx="5">
                        <c:v>7.5</c:v>
                      </c:pt>
                      <c:pt idx="6">
                        <c:v>16.399999999999999</c:v>
                      </c:pt>
                      <c:pt idx="7">
                        <c:v>0.9</c:v>
                      </c:pt>
                      <c:pt idx="8">
                        <c:v>11.4</c:v>
                      </c:pt>
                      <c:pt idx="9">
                        <c:v>2.2000000000000002</c:v>
                      </c:pt>
                      <c:pt idx="10">
                        <c:v>1.1000000000000001</c:v>
                      </c:pt>
                      <c:pt idx="11">
                        <c:v>3.4</c:v>
                      </c:pt>
                      <c:pt idx="12">
                        <c:v>4.4000000000000004</c:v>
                      </c:pt>
                      <c:pt idx="13">
                        <c:v>2.6</c:v>
                      </c:pt>
                      <c:pt idx="14">
                        <c:v>1.4</c:v>
                      </c:pt>
                      <c:pt idx="15">
                        <c:v>18.399999999999999</c:v>
                      </c:pt>
                      <c:pt idx="16">
                        <c:v>3.1</c:v>
                      </c:pt>
                      <c:pt idx="17">
                        <c:v>11.8</c:v>
                      </c:pt>
                      <c:pt idx="18">
                        <c:v>3.3</c:v>
                      </c:pt>
                      <c:pt idx="19">
                        <c:v>14.5</c:v>
                      </c:pt>
                      <c:pt idx="20">
                        <c:v>0.5</c:v>
                      </c:pt>
                      <c:pt idx="21">
                        <c:v>15</c:v>
                      </c:pt>
                      <c:pt idx="22">
                        <c:v>0.6</c:v>
                      </c:pt>
                      <c:pt idx="23">
                        <c:v>18.5</c:v>
                      </c:pt>
                      <c:pt idx="24">
                        <c:v>4.0999999999999996</c:v>
                      </c:pt>
                      <c:pt idx="25">
                        <c:v>17.8</c:v>
                      </c:pt>
                      <c:pt idx="26">
                        <c:v>4.7</c:v>
                      </c:pt>
                      <c:pt idx="27">
                        <c:v>4.5</c:v>
                      </c:pt>
                      <c:pt idx="28">
                        <c:v>3.4</c:v>
                      </c:pt>
                      <c:pt idx="29">
                        <c:v>15.7</c:v>
                      </c:pt>
                      <c:pt idx="30">
                        <c:v>3.8</c:v>
                      </c:pt>
                    </c:numCache>
                  </c:numRef>
                </c:yVal>
                <c:smooth val="0"/>
                <c:extLst xmlns:c15="http://schemas.microsoft.com/office/drawing/2012/chart">
                  <c:ext xmlns:c16="http://schemas.microsoft.com/office/drawing/2014/chart" uri="{C3380CC4-5D6E-409C-BE32-E72D297353CC}">
                    <c16:uniqueId val="{00000003-1B5F-40B1-9D48-FFB205CD9607}"/>
                  </c:ext>
                </c:extLst>
              </c15:ser>
            </c15:filteredScatterSeries>
          </c:ext>
        </c:extLst>
      </c:scatterChart>
      <c:valAx>
        <c:axId val="195915647"/>
        <c:scaling>
          <c:orientation val="minMax"/>
          <c:min val="2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最高気温</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842363103"/>
        <c:crosses val="autoZero"/>
        <c:crossBetween val="midCat"/>
      </c:valAx>
      <c:valAx>
        <c:axId val="184236310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魚類</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95915647"/>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3"/>
          <c:order val="3"/>
          <c:tx>
            <c:strRef>
              <c:f>第12章散布図!$G$9</c:f>
              <c:strCache>
                <c:ptCount val="1"/>
                <c:pt idx="0">
                  <c:v>野菜</c:v>
                </c:pt>
              </c:strCache>
              <c:extLst xmlns:c15="http://schemas.microsoft.com/office/drawing/2012/chart"/>
            </c:strRef>
          </c:tx>
          <c:spPr>
            <a:ln w="19050" cap="rnd">
              <a:noFill/>
              <a:round/>
            </a:ln>
            <a:effectLst/>
          </c:spPr>
          <c:marker>
            <c:symbol val="circle"/>
            <c:size val="5"/>
            <c:spPr>
              <a:solidFill>
                <a:schemeClr val="accent4"/>
              </a:solidFill>
              <a:ln w="9525">
                <a:solidFill>
                  <a:schemeClr val="accent4"/>
                </a:solidFill>
              </a:ln>
              <a:effectLst/>
            </c:spPr>
          </c:marker>
          <c:xVal>
            <c:numRef>
              <c:f>第12章散布図!$C$10:$C$40</c:f>
              <c:numCache>
                <c:formatCode>General</c:formatCode>
                <c:ptCount val="31"/>
                <c:pt idx="0">
                  <c:v>22.4</c:v>
                </c:pt>
                <c:pt idx="1">
                  <c:v>25</c:v>
                </c:pt>
                <c:pt idx="2">
                  <c:v>23.4</c:v>
                </c:pt>
                <c:pt idx="3">
                  <c:v>25.9</c:v>
                </c:pt>
                <c:pt idx="4">
                  <c:v>21.9</c:v>
                </c:pt>
                <c:pt idx="5">
                  <c:v>21.1</c:v>
                </c:pt>
                <c:pt idx="6">
                  <c:v>24.3</c:v>
                </c:pt>
                <c:pt idx="7">
                  <c:v>26.6</c:v>
                </c:pt>
                <c:pt idx="8">
                  <c:v>20.399999999999999</c:v>
                </c:pt>
                <c:pt idx="9">
                  <c:v>28.9</c:v>
                </c:pt>
                <c:pt idx="10">
                  <c:v>31.3</c:v>
                </c:pt>
                <c:pt idx="11">
                  <c:v>32</c:v>
                </c:pt>
                <c:pt idx="12">
                  <c:v>34.200000000000003</c:v>
                </c:pt>
                <c:pt idx="13">
                  <c:v>34.299999999999997</c:v>
                </c:pt>
                <c:pt idx="14">
                  <c:v>33.200000000000003</c:v>
                </c:pt>
                <c:pt idx="15">
                  <c:v>28.9</c:v>
                </c:pt>
                <c:pt idx="16">
                  <c:v>30.4</c:v>
                </c:pt>
                <c:pt idx="17">
                  <c:v>29.9</c:v>
                </c:pt>
                <c:pt idx="18">
                  <c:v>34.799999999999997</c:v>
                </c:pt>
                <c:pt idx="19">
                  <c:v>33.5</c:v>
                </c:pt>
                <c:pt idx="20">
                  <c:v>34.9</c:v>
                </c:pt>
                <c:pt idx="21">
                  <c:v>32.799999999999997</c:v>
                </c:pt>
                <c:pt idx="22">
                  <c:v>30.4</c:v>
                </c:pt>
                <c:pt idx="23">
                  <c:v>33.9</c:v>
                </c:pt>
                <c:pt idx="24">
                  <c:v>33.1</c:v>
                </c:pt>
                <c:pt idx="25">
                  <c:v>35.799999999999997</c:v>
                </c:pt>
                <c:pt idx="26">
                  <c:v>35</c:v>
                </c:pt>
                <c:pt idx="27">
                  <c:v>34.1</c:v>
                </c:pt>
                <c:pt idx="28">
                  <c:v>32.5</c:v>
                </c:pt>
                <c:pt idx="29">
                  <c:v>34.299999999999997</c:v>
                </c:pt>
                <c:pt idx="30">
                  <c:v>35</c:v>
                </c:pt>
              </c:numCache>
              <c:extLst xmlns:c15="http://schemas.microsoft.com/office/drawing/2012/chart"/>
            </c:numRef>
          </c:xVal>
          <c:yVal>
            <c:numRef>
              <c:f>第12章散布図!$G$10:$G$40</c:f>
              <c:numCache>
                <c:formatCode>General</c:formatCode>
                <c:ptCount val="31"/>
                <c:pt idx="0">
                  <c:v>9.6</c:v>
                </c:pt>
                <c:pt idx="1">
                  <c:v>0.6</c:v>
                </c:pt>
                <c:pt idx="2">
                  <c:v>1.1000000000000001</c:v>
                </c:pt>
                <c:pt idx="3">
                  <c:v>10.6</c:v>
                </c:pt>
                <c:pt idx="4">
                  <c:v>11.5</c:v>
                </c:pt>
                <c:pt idx="5">
                  <c:v>7.5</c:v>
                </c:pt>
                <c:pt idx="6">
                  <c:v>16.399999999999999</c:v>
                </c:pt>
                <c:pt idx="7">
                  <c:v>0.9</c:v>
                </c:pt>
                <c:pt idx="8">
                  <c:v>11.4</c:v>
                </c:pt>
                <c:pt idx="9">
                  <c:v>2.2000000000000002</c:v>
                </c:pt>
                <c:pt idx="10">
                  <c:v>1.1000000000000001</c:v>
                </c:pt>
                <c:pt idx="11">
                  <c:v>3.4</c:v>
                </c:pt>
                <c:pt idx="12">
                  <c:v>4.4000000000000004</c:v>
                </c:pt>
                <c:pt idx="13">
                  <c:v>2.6</c:v>
                </c:pt>
                <c:pt idx="14">
                  <c:v>1.4</c:v>
                </c:pt>
                <c:pt idx="15">
                  <c:v>18.399999999999999</c:v>
                </c:pt>
                <c:pt idx="16">
                  <c:v>3.1</c:v>
                </c:pt>
                <c:pt idx="17">
                  <c:v>11.8</c:v>
                </c:pt>
                <c:pt idx="18">
                  <c:v>3.3</c:v>
                </c:pt>
                <c:pt idx="19">
                  <c:v>14.5</c:v>
                </c:pt>
                <c:pt idx="20">
                  <c:v>0.5</c:v>
                </c:pt>
                <c:pt idx="21">
                  <c:v>15</c:v>
                </c:pt>
                <c:pt idx="22">
                  <c:v>0.6</c:v>
                </c:pt>
                <c:pt idx="23">
                  <c:v>18.5</c:v>
                </c:pt>
                <c:pt idx="24">
                  <c:v>4.0999999999999996</c:v>
                </c:pt>
                <c:pt idx="25">
                  <c:v>17.8</c:v>
                </c:pt>
                <c:pt idx="26">
                  <c:v>4.7</c:v>
                </c:pt>
                <c:pt idx="27">
                  <c:v>4.5</c:v>
                </c:pt>
                <c:pt idx="28">
                  <c:v>3.4</c:v>
                </c:pt>
                <c:pt idx="29">
                  <c:v>15.7</c:v>
                </c:pt>
                <c:pt idx="30">
                  <c:v>3.8</c:v>
                </c:pt>
              </c:numCache>
              <c:extLst xmlns:c15="http://schemas.microsoft.com/office/drawing/2012/chart"/>
            </c:numRef>
          </c:yVal>
          <c:smooth val="0"/>
          <c:extLst>
            <c:ext xmlns:c16="http://schemas.microsoft.com/office/drawing/2014/chart" uri="{C3380CC4-5D6E-409C-BE32-E72D297353CC}">
              <c16:uniqueId val="{00000003-6253-42B2-B7C2-F09612BCCE6D}"/>
            </c:ext>
          </c:extLst>
        </c:ser>
        <c:dLbls>
          <c:showLegendKey val="0"/>
          <c:showVal val="0"/>
          <c:showCatName val="0"/>
          <c:showSerName val="0"/>
          <c:showPercent val="0"/>
          <c:showBubbleSize val="0"/>
        </c:dLbls>
        <c:axId val="195915647"/>
        <c:axId val="1842363103"/>
        <c:extLst>
          <c:ext xmlns:c15="http://schemas.microsoft.com/office/drawing/2012/chart" uri="{02D57815-91ED-43cb-92C2-25804820EDAC}">
            <c15:filteredScatterSeries>
              <c15:ser>
                <c:idx val="0"/>
                <c:order val="0"/>
                <c:tx>
                  <c:strRef>
                    <c:extLst>
                      <c:ext uri="{02D57815-91ED-43cb-92C2-25804820EDAC}">
                        <c15:formulaRef>
                          <c15:sqref>第12章散布図!$D$9</c15:sqref>
                        </c15:formulaRef>
                      </c:ext>
                    </c:extLst>
                    <c:strCache>
                      <c:ptCount val="1"/>
                      <c:pt idx="0">
                        <c:v>アルコール</c:v>
                      </c:pt>
                    </c:strCache>
                  </c:strRef>
                </c:tx>
                <c:spPr>
                  <a:ln w="19050" cap="rnd">
                    <a:noFill/>
                    <a:round/>
                  </a:ln>
                  <a:effectLst/>
                </c:spPr>
                <c:marker>
                  <c:symbol val="circle"/>
                  <c:size val="5"/>
                  <c:spPr>
                    <a:solidFill>
                      <a:schemeClr val="accent1"/>
                    </a:solidFill>
                    <a:ln w="9525">
                      <a:solidFill>
                        <a:schemeClr val="accent1"/>
                      </a:solidFill>
                    </a:ln>
                    <a:effectLst/>
                  </c:spPr>
                </c:marker>
                <c:xVal>
                  <c:numRef>
                    <c:extLst>
                      <c:ext uri="{02D57815-91ED-43cb-92C2-25804820EDAC}">
                        <c15:formulaRef>
                          <c15:sqref>第12章散布図!$C$10:$C$40</c15:sqref>
                        </c15:formulaRef>
                      </c:ext>
                    </c:extLst>
                    <c:numCache>
                      <c:formatCode>General</c:formatCode>
                      <c:ptCount val="31"/>
                      <c:pt idx="0">
                        <c:v>22.4</c:v>
                      </c:pt>
                      <c:pt idx="1">
                        <c:v>25</c:v>
                      </c:pt>
                      <c:pt idx="2">
                        <c:v>23.4</c:v>
                      </c:pt>
                      <c:pt idx="3">
                        <c:v>25.9</c:v>
                      </c:pt>
                      <c:pt idx="4">
                        <c:v>21.9</c:v>
                      </c:pt>
                      <c:pt idx="5">
                        <c:v>21.1</c:v>
                      </c:pt>
                      <c:pt idx="6">
                        <c:v>24.3</c:v>
                      </c:pt>
                      <c:pt idx="7">
                        <c:v>26.6</c:v>
                      </c:pt>
                      <c:pt idx="8">
                        <c:v>20.399999999999999</c:v>
                      </c:pt>
                      <c:pt idx="9">
                        <c:v>28.9</c:v>
                      </c:pt>
                      <c:pt idx="10">
                        <c:v>31.3</c:v>
                      </c:pt>
                      <c:pt idx="11">
                        <c:v>32</c:v>
                      </c:pt>
                      <c:pt idx="12">
                        <c:v>34.200000000000003</c:v>
                      </c:pt>
                      <c:pt idx="13">
                        <c:v>34.299999999999997</c:v>
                      </c:pt>
                      <c:pt idx="14">
                        <c:v>33.200000000000003</c:v>
                      </c:pt>
                      <c:pt idx="15">
                        <c:v>28.9</c:v>
                      </c:pt>
                      <c:pt idx="16">
                        <c:v>30.4</c:v>
                      </c:pt>
                      <c:pt idx="17">
                        <c:v>29.9</c:v>
                      </c:pt>
                      <c:pt idx="18">
                        <c:v>34.799999999999997</c:v>
                      </c:pt>
                      <c:pt idx="19">
                        <c:v>33.5</c:v>
                      </c:pt>
                      <c:pt idx="20">
                        <c:v>34.9</c:v>
                      </c:pt>
                      <c:pt idx="21">
                        <c:v>32.799999999999997</c:v>
                      </c:pt>
                      <c:pt idx="22">
                        <c:v>30.4</c:v>
                      </c:pt>
                      <c:pt idx="23">
                        <c:v>33.9</c:v>
                      </c:pt>
                      <c:pt idx="24">
                        <c:v>33.1</c:v>
                      </c:pt>
                      <c:pt idx="25">
                        <c:v>35.799999999999997</c:v>
                      </c:pt>
                      <c:pt idx="26">
                        <c:v>35</c:v>
                      </c:pt>
                      <c:pt idx="27">
                        <c:v>34.1</c:v>
                      </c:pt>
                      <c:pt idx="28">
                        <c:v>32.5</c:v>
                      </c:pt>
                      <c:pt idx="29">
                        <c:v>34.299999999999997</c:v>
                      </c:pt>
                      <c:pt idx="30">
                        <c:v>35</c:v>
                      </c:pt>
                    </c:numCache>
                  </c:numRef>
                </c:xVal>
                <c:yVal>
                  <c:numRef>
                    <c:extLst>
                      <c:ext uri="{02D57815-91ED-43cb-92C2-25804820EDAC}">
                        <c15:formulaRef>
                          <c15:sqref>第12章散布図!$D$10:$D$40</c15:sqref>
                        </c15:formulaRef>
                      </c:ext>
                    </c:extLst>
                    <c:numCache>
                      <c:formatCode>General</c:formatCode>
                      <c:ptCount val="31"/>
                      <c:pt idx="0">
                        <c:v>2.2999999999999998</c:v>
                      </c:pt>
                      <c:pt idx="1">
                        <c:v>3.8</c:v>
                      </c:pt>
                      <c:pt idx="2">
                        <c:v>3.1</c:v>
                      </c:pt>
                      <c:pt idx="3">
                        <c:v>4.2</c:v>
                      </c:pt>
                      <c:pt idx="4">
                        <c:v>2.8</c:v>
                      </c:pt>
                      <c:pt idx="5">
                        <c:v>3</c:v>
                      </c:pt>
                      <c:pt idx="6">
                        <c:v>3.7</c:v>
                      </c:pt>
                      <c:pt idx="7">
                        <c:v>3.5</c:v>
                      </c:pt>
                      <c:pt idx="8">
                        <c:v>2.8</c:v>
                      </c:pt>
                      <c:pt idx="9">
                        <c:v>4</c:v>
                      </c:pt>
                      <c:pt idx="10">
                        <c:v>4.5999999999999996</c:v>
                      </c:pt>
                      <c:pt idx="11">
                        <c:v>3.9</c:v>
                      </c:pt>
                      <c:pt idx="12">
                        <c:v>5.5</c:v>
                      </c:pt>
                      <c:pt idx="13">
                        <c:v>3.6</c:v>
                      </c:pt>
                      <c:pt idx="14">
                        <c:v>4.5999999999999996</c:v>
                      </c:pt>
                      <c:pt idx="15">
                        <c:v>4.5999999999999996</c:v>
                      </c:pt>
                      <c:pt idx="16">
                        <c:v>4.5999999999999996</c:v>
                      </c:pt>
                      <c:pt idx="17">
                        <c:v>4</c:v>
                      </c:pt>
                      <c:pt idx="18">
                        <c:v>5.5</c:v>
                      </c:pt>
                      <c:pt idx="19">
                        <c:v>4</c:v>
                      </c:pt>
                      <c:pt idx="20">
                        <c:v>3.9</c:v>
                      </c:pt>
                      <c:pt idx="21">
                        <c:v>4.2</c:v>
                      </c:pt>
                      <c:pt idx="22">
                        <c:v>3.6</c:v>
                      </c:pt>
                      <c:pt idx="23">
                        <c:v>5.2</c:v>
                      </c:pt>
                      <c:pt idx="24">
                        <c:v>4.7</c:v>
                      </c:pt>
                      <c:pt idx="25">
                        <c:v>5.7</c:v>
                      </c:pt>
                      <c:pt idx="26">
                        <c:v>4.3</c:v>
                      </c:pt>
                      <c:pt idx="27">
                        <c:v>4.7</c:v>
                      </c:pt>
                      <c:pt idx="28">
                        <c:v>4.5</c:v>
                      </c:pt>
                      <c:pt idx="29">
                        <c:v>4.7</c:v>
                      </c:pt>
                      <c:pt idx="30">
                        <c:v>5</c:v>
                      </c:pt>
                    </c:numCache>
                  </c:numRef>
                </c:yVal>
                <c:smooth val="0"/>
                <c:extLst>
                  <c:ext xmlns:c16="http://schemas.microsoft.com/office/drawing/2014/chart" uri="{C3380CC4-5D6E-409C-BE32-E72D297353CC}">
                    <c16:uniqueId val="{00000000-6253-42B2-B7C2-F09612BCCE6D}"/>
                  </c:ext>
                </c:extLst>
              </c15:ser>
            </c15:filteredScatterSeries>
            <c15:filteredScatterSeries>
              <c15:ser>
                <c:idx val="1"/>
                <c:order val="1"/>
                <c:tx>
                  <c:strRef>
                    <c:extLst xmlns:c15="http://schemas.microsoft.com/office/drawing/2012/chart">
                      <c:ext xmlns:c15="http://schemas.microsoft.com/office/drawing/2012/chart" uri="{02D57815-91ED-43cb-92C2-25804820EDAC}">
                        <c15:formulaRef>
                          <c15:sqref>第12章散布図!$E$9</c15:sqref>
                        </c15:formulaRef>
                      </c:ext>
                    </c:extLst>
                    <c:strCache>
                      <c:ptCount val="1"/>
                      <c:pt idx="0">
                        <c:v>肉類</c:v>
                      </c:pt>
                    </c:strCache>
                  </c:strRef>
                </c:tx>
                <c:spPr>
                  <a:ln w="19050" cap="rnd">
                    <a:noFill/>
                    <a:round/>
                  </a:ln>
                  <a:effectLst/>
                </c:spPr>
                <c:marker>
                  <c:symbol val="circle"/>
                  <c:size val="5"/>
                  <c:spPr>
                    <a:solidFill>
                      <a:schemeClr val="accent2"/>
                    </a:solidFill>
                    <a:ln w="9525">
                      <a:solidFill>
                        <a:schemeClr val="accent2"/>
                      </a:solidFill>
                    </a:ln>
                    <a:effectLst/>
                  </c:spPr>
                </c:marker>
                <c:xVal>
                  <c:numRef>
                    <c:extLst xmlns:c15="http://schemas.microsoft.com/office/drawing/2012/chart">
                      <c:ext xmlns:c15="http://schemas.microsoft.com/office/drawing/2012/chart" uri="{02D57815-91ED-43cb-92C2-25804820EDAC}">
                        <c15:formulaRef>
                          <c15:sqref>第12章散布図!$C$10:$C$40</c15:sqref>
                        </c15:formulaRef>
                      </c:ext>
                    </c:extLst>
                    <c:numCache>
                      <c:formatCode>General</c:formatCode>
                      <c:ptCount val="31"/>
                      <c:pt idx="0">
                        <c:v>22.4</c:v>
                      </c:pt>
                      <c:pt idx="1">
                        <c:v>25</c:v>
                      </c:pt>
                      <c:pt idx="2">
                        <c:v>23.4</c:v>
                      </c:pt>
                      <c:pt idx="3">
                        <c:v>25.9</c:v>
                      </c:pt>
                      <c:pt idx="4">
                        <c:v>21.9</c:v>
                      </c:pt>
                      <c:pt idx="5">
                        <c:v>21.1</c:v>
                      </c:pt>
                      <c:pt idx="6">
                        <c:v>24.3</c:v>
                      </c:pt>
                      <c:pt idx="7">
                        <c:v>26.6</c:v>
                      </c:pt>
                      <c:pt idx="8">
                        <c:v>20.399999999999999</c:v>
                      </c:pt>
                      <c:pt idx="9">
                        <c:v>28.9</c:v>
                      </c:pt>
                      <c:pt idx="10">
                        <c:v>31.3</c:v>
                      </c:pt>
                      <c:pt idx="11">
                        <c:v>32</c:v>
                      </c:pt>
                      <c:pt idx="12">
                        <c:v>34.200000000000003</c:v>
                      </c:pt>
                      <c:pt idx="13">
                        <c:v>34.299999999999997</c:v>
                      </c:pt>
                      <c:pt idx="14">
                        <c:v>33.200000000000003</c:v>
                      </c:pt>
                      <c:pt idx="15">
                        <c:v>28.9</c:v>
                      </c:pt>
                      <c:pt idx="16">
                        <c:v>30.4</c:v>
                      </c:pt>
                      <c:pt idx="17">
                        <c:v>29.9</c:v>
                      </c:pt>
                      <c:pt idx="18">
                        <c:v>34.799999999999997</c:v>
                      </c:pt>
                      <c:pt idx="19">
                        <c:v>33.5</c:v>
                      </c:pt>
                      <c:pt idx="20">
                        <c:v>34.9</c:v>
                      </c:pt>
                      <c:pt idx="21">
                        <c:v>32.799999999999997</c:v>
                      </c:pt>
                      <c:pt idx="22">
                        <c:v>30.4</c:v>
                      </c:pt>
                      <c:pt idx="23">
                        <c:v>33.9</c:v>
                      </c:pt>
                      <c:pt idx="24">
                        <c:v>33.1</c:v>
                      </c:pt>
                      <c:pt idx="25">
                        <c:v>35.799999999999997</c:v>
                      </c:pt>
                      <c:pt idx="26">
                        <c:v>35</c:v>
                      </c:pt>
                      <c:pt idx="27">
                        <c:v>34.1</c:v>
                      </c:pt>
                      <c:pt idx="28">
                        <c:v>32.5</c:v>
                      </c:pt>
                      <c:pt idx="29">
                        <c:v>34.299999999999997</c:v>
                      </c:pt>
                      <c:pt idx="30">
                        <c:v>35</c:v>
                      </c:pt>
                    </c:numCache>
                  </c:numRef>
                </c:xVal>
                <c:yVal>
                  <c:numRef>
                    <c:extLst xmlns:c15="http://schemas.microsoft.com/office/drawing/2012/chart">
                      <c:ext xmlns:c15="http://schemas.microsoft.com/office/drawing/2012/chart" uri="{02D57815-91ED-43cb-92C2-25804820EDAC}">
                        <c15:formulaRef>
                          <c15:sqref>第12章散布図!$E$10:$E$40</c15:sqref>
                        </c15:formulaRef>
                      </c:ext>
                    </c:extLst>
                    <c:numCache>
                      <c:formatCode>General</c:formatCode>
                      <c:ptCount val="31"/>
                      <c:pt idx="0">
                        <c:v>17.399999999999999</c:v>
                      </c:pt>
                      <c:pt idx="1">
                        <c:v>15.4</c:v>
                      </c:pt>
                      <c:pt idx="2">
                        <c:v>19.399999999999999</c:v>
                      </c:pt>
                      <c:pt idx="3">
                        <c:v>18.5</c:v>
                      </c:pt>
                      <c:pt idx="4">
                        <c:v>15.3</c:v>
                      </c:pt>
                      <c:pt idx="5">
                        <c:v>18.8</c:v>
                      </c:pt>
                      <c:pt idx="6">
                        <c:v>19.7</c:v>
                      </c:pt>
                      <c:pt idx="7">
                        <c:v>19.899999999999999</c:v>
                      </c:pt>
                      <c:pt idx="8">
                        <c:v>18.7</c:v>
                      </c:pt>
                      <c:pt idx="9">
                        <c:v>15.7</c:v>
                      </c:pt>
                      <c:pt idx="10">
                        <c:v>18.899999999999999</c:v>
                      </c:pt>
                      <c:pt idx="11">
                        <c:v>17.3</c:v>
                      </c:pt>
                      <c:pt idx="12">
                        <c:v>18.3</c:v>
                      </c:pt>
                      <c:pt idx="13">
                        <c:v>17.3</c:v>
                      </c:pt>
                      <c:pt idx="14">
                        <c:v>15.3</c:v>
                      </c:pt>
                      <c:pt idx="15">
                        <c:v>16.899999999999999</c:v>
                      </c:pt>
                      <c:pt idx="16">
                        <c:v>15.8</c:v>
                      </c:pt>
                      <c:pt idx="17">
                        <c:v>19.399999999999999</c:v>
                      </c:pt>
                      <c:pt idx="18">
                        <c:v>18</c:v>
                      </c:pt>
                      <c:pt idx="19">
                        <c:v>16.5</c:v>
                      </c:pt>
                      <c:pt idx="20">
                        <c:v>15.3</c:v>
                      </c:pt>
                      <c:pt idx="21">
                        <c:v>19.2</c:v>
                      </c:pt>
                      <c:pt idx="22">
                        <c:v>16.3</c:v>
                      </c:pt>
                      <c:pt idx="23">
                        <c:v>16.7</c:v>
                      </c:pt>
                      <c:pt idx="24">
                        <c:v>18.600000000000001</c:v>
                      </c:pt>
                      <c:pt idx="25">
                        <c:v>19.2</c:v>
                      </c:pt>
                      <c:pt idx="26">
                        <c:v>17.7</c:v>
                      </c:pt>
                      <c:pt idx="27">
                        <c:v>19.899999999999999</c:v>
                      </c:pt>
                      <c:pt idx="28">
                        <c:v>17.8</c:v>
                      </c:pt>
                      <c:pt idx="29">
                        <c:v>18.5</c:v>
                      </c:pt>
                      <c:pt idx="30">
                        <c:v>16.8</c:v>
                      </c:pt>
                    </c:numCache>
                  </c:numRef>
                </c:yVal>
                <c:smooth val="0"/>
                <c:extLst xmlns:c15="http://schemas.microsoft.com/office/drawing/2012/chart">
                  <c:ext xmlns:c16="http://schemas.microsoft.com/office/drawing/2014/chart" uri="{C3380CC4-5D6E-409C-BE32-E72D297353CC}">
                    <c16:uniqueId val="{00000001-6253-42B2-B7C2-F09612BCCE6D}"/>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第12章散布図!$F$9</c15:sqref>
                        </c15:formulaRef>
                      </c:ext>
                    </c:extLst>
                    <c:strCache>
                      <c:ptCount val="1"/>
                      <c:pt idx="0">
                        <c:v>魚類</c:v>
                      </c:pt>
                    </c:strCache>
                  </c:strRef>
                </c:tx>
                <c:spPr>
                  <a:ln w="19050" cap="rnd">
                    <a:noFill/>
                    <a:round/>
                  </a:ln>
                  <a:effectLst/>
                </c:spPr>
                <c:marker>
                  <c:symbol val="circle"/>
                  <c:size val="5"/>
                  <c:spPr>
                    <a:solidFill>
                      <a:schemeClr val="accent3"/>
                    </a:solidFill>
                    <a:ln w="9525">
                      <a:solidFill>
                        <a:schemeClr val="accent3"/>
                      </a:solidFill>
                    </a:ln>
                    <a:effectLst/>
                  </c:spPr>
                </c:marker>
                <c:xVal>
                  <c:numRef>
                    <c:extLst xmlns:c15="http://schemas.microsoft.com/office/drawing/2012/chart">
                      <c:ext xmlns:c15="http://schemas.microsoft.com/office/drawing/2012/chart" uri="{02D57815-91ED-43cb-92C2-25804820EDAC}">
                        <c15:formulaRef>
                          <c15:sqref>第12章散布図!$C$10:$C$40</c15:sqref>
                        </c15:formulaRef>
                      </c:ext>
                    </c:extLst>
                    <c:numCache>
                      <c:formatCode>General</c:formatCode>
                      <c:ptCount val="31"/>
                      <c:pt idx="0">
                        <c:v>22.4</c:v>
                      </c:pt>
                      <c:pt idx="1">
                        <c:v>25</c:v>
                      </c:pt>
                      <c:pt idx="2">
                        <c:v>23.4</c:v>
                      </c:pt>
                      <c:pt idx="3">
                        <c:v>25.9</c:v>
                      </c:pt>
                      <c:pt idx="4">
                        <c:v>21.9</c:v>
                      </c:pt>
                      <c:pt idx="5">
                        <c:v>21.1</c:v>
                      </c:pt>
                      <c:pt idx="6">
                        <c:v>24.3</c:v>
                      </c:pt>
                      <c:pt idx="7">
                        <c:v>26.6</c:v>
                      </c:pt>
                      <c:pt idx="8">
                        <c:v>20.399999999999999</c:v>
                      </c:pt>
                      <c:pt idx="9">
                        <c:v>28.9</c:v>
                      </c:pt>
                      <c:pt idx="10">
                        <c:v>31.3</c:v>
                      </c:pt>
                      <c:pt idx="11">
                        <c:v>32</c:v>
                      </c:pt>
                      <c:pt idx="12">
                        <c:v>34.200000000000003</c:v>
                      </c:pt>
                      <c:pt idx="13">
                        <c:v>34.299999999999997</c:v>
                      </c:pt>
                      <c:pt idx="14">
                        <c:v>33.200000000000003</c:v>
                      </c:pt>
                      <c:pt idx="15">
                        <c:v>28.9</c:v>
                      </c:pt>
                      <c:pt idx="16">
                        <c:v>30.4</c:v>
                      </c:pt>
                      <c:pt idx="17">
                        <c:v>29.9</c:v>
                      </c:pt>
                      <c:pt idx="18">
                        <c:v>34.799999999999997</c:v>
                      </c:pt>
                      <c:pt idx="19">
                        <c:v>33.5</c:v>
                      </c:pt>
                      <c:pt idx="20">
                        <c:v>34.9</c:v>
                      </c:pt>
                      <c:pt idx="21">
                        <c:v>32.799999999999997</c:v>
                      </c:pt>
                      <c:pt idx="22">
                        <c:v>30.4</c:v>
                      </c:pt>
                      <c:pt idx="23">
                        <c:v>33.9</c:v>
                      </c:pt>
                      <c:pt idx="24">
                        <c:v>33.1</c:v>
                      </c:pt>
                      <c:pt idx="25">
                        <c:v>35.799999999999997</c:v>
                      </c:pt>
                      <c:pt idx="26">
                        <c:v>35</c:v>
                      </c:pt>
                      <c:pt idx="27">
                        <c:v>34.1</c:v>
                      </c:pt>
                      <c:pt idx="28">
                        <c:v>32.5</c:v>
                      </c:pt>
                      <c:pt idx="29">
                        <c:v>34.299999999999997</c:v>
                      </c:pt>
                      <c:pt idx="30">
                        <c:v>35</c:v>
                      </c:pt>
                    </c:numCache>
                  </c:numRef>
                </c:xVal>
                <c:yVal>
                  <c:numRef>
                    <c:extLst xmlns:c15="http://schemas.microsoft.com/office/drawing/2012/chart">
                      <c:ext xmlns:c15="http://schemas.microsoft.com/office/drawing/2012/chart" uri="{02D57815-91ED-43cb-92C2-25804820EDAC}">
                        <c15:formulaRef>
                          <c15:sqref>第12章散布図!$F$10:$F$40</c15:sqref>
                        </c15:formulaRef>
                      </c:ext>
                    </c:extLst>
                    <c:numCache>
                      <c:formatCode>General</c:formatCode>
                      <c:ptCount val="31"/>
                      <c:pt idx="0">
                        <c:v>13.1</c:v>
                      </c:pt>
                      <c:pt idx="1">
                        <c:v>9.9</c:v>
                      </c:pt>
                      <c:pt idx="2">
                        <c:v>16.600000000000001</c:v>
                      </c:pt>
                      <c:pt idx="3">
                        <c:v>16.600000000000001</c:v>
                      </c:pt>
                      <c:pt idx="4">
                        <c:v>12.6</c:v>
                      </c:pt>
                      <c:pt idx="5">
                        <c:v>16.7</c:v>
                      </c:pt>
                      <c:pt idx="6">
                        <c:v>10.4</c:v>
                      </c:pt>
                      <c:pt idx="7">
                        <c:v>13.3</c:v>
                      </c:pt>
                      <c:pt idx="8">
                        <c:v>17</c:v>
                      </c:pt>
                      <c:pt idx="9">
                        <c:v>12.6</c:v>
                      </c:pt>
                      <c:pt idx="10">
                        <c:v>5.0999999999999996</c:v>
                      </c:pt>
                      <c:pt idx="11">
                        <c:v>15.7</c:v>
                      </c:pt>
                      <c:pt idx="12">
                        <c:v>5.9</c:v>
                      </c:pt>
                      <c:pt idx="13">
                        <c:v>5.6</c:v>
                      </c:pt>
                      <c:pt idx="14">
                        <c:v>4.8</c:v>
                      </c:pt>
                      <c:pt idx="15">
                        <c:v>17.399999999999999</c:v>
                      </c:pt>
                      <c:pt idx="16">
                        <c:v>7.7</c:v>
                      </c:pt>
                      <c:pt idx="17">
                        <c:v>14.2</c:v>
                      </c:pt>
                      <c:pt idx="18">
                        <c:v>11.6</c:v>
                      </c:pt>
                      <c:pt idx="19">
                        <c:v>12.3</c:v>
                      </c:pt>
                      <c:pt idx="20">
                        <c:v>3.8</c:v>
                      </c:pt>
                      <c:pt idx="21">
                        <c:v>13.4</c:v>
                      </c:pt>
                      <c:pt idx="22">
                        <c:v>10.9</c:v>
                      </c:pt>
                      <c:pt idx="23">
                        <c:v>10.9</c:v>
                      </c:pt>
                      <c:pt idx="24">
                        <c:v>12.2</c:v>
                      </c:pt>
                      <c:pt idx="25">
                        <c:v>12.6</c:v>
                      </c:pt>
                      <c:pt idx="26">
                        <c:v>5.2</c:v>
                      </c:pt>
                      <c:pt idx="27">
                        <c:v>7.5</c:v>
                      </c:pt>
                      <c:pt idx="28">
                        <c:v>6.8</c:v>
                      </c:pt>
                      <c:pt idx="29">
                        <c:v>12.3</c:v>
                      </c:pt>
                      <c:pt idx="30">
                        <c:v>10.7</c:v>
                      </c:pt>
                    </c:numCache>
                  </c:numRef>
                </c:yVal>
                <c:smooth val="0"/>
                <c:extLst xmlns:c15="http://schemas.microsoft.com/office/drawing/2012/chart">
                  <c:ext xmlns:c16="http://schemas.microsoft.com/office/drawing/2014/chart" uri="{C3380CC4-5D6E-409C-BE32-E72D297353CC}">
                    <c16:uniqueId val="{00000002-6253-42B2-B7C2-F09612BCCE6D}"/>
                  </c:ext>
                </c:extLst>
              </c15:ser>
            </c15:filteredScatterSeries>
          </c:ext>
        </c:extLst>
      </c:scatterChart>
      <c:valAx>
        <c:axId val="195915647"/>
        <c:scaling>
          <c:orientation val="minMax"/>
          <c:min val="2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最高気温</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842363103"/>
        <c:crosses val="autoZero"/>
        <c:crossBetween val="midCat"/>
      </c:valAx>
      <c:valAx>
        <c:axId val="184236310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野菜</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95915647"/>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ビールの売上本数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scatterChart>
        <c:scatterStyle val="lineMarker"/>
        <c:varyColors val="0"/>
        <c:ser>
          <c:idx val="0"/>
          <c:order val="0"/>
          <c:tx>
            <c:strRef>
              <c:f>第12章散布図!$D$115</c:f>
              <c:strCache>
                <c:ptCount val="1"/>
                <c:pt idx="0">
                  <c:v>売上本数</c:v>
                </c:pt>
              </c:strCache>
            </c:strRef>
          </c:tx>
          <c:spPr>
            <a:ln w="19050" cap="rnd">
              <a:noFill/>
              <a:round/>
            </a:ln>
            <a:effectLst/>
          </c:spPr>
          <c:marker>
            <c:symbol val="circle"/>
            <c:size val="5"/>
            <c:spPr>
              <a:solidFill>
                <a:schemeClr val="accent1"/>
              </a:solidFill>
              <a:ln w="9525">
                <a:solidFill>
                  <a:schemeClr val="accent1"/>
                </a:solidFill>
              </a:ln>
              <a:effectLst/>
            </c:spPr>
          </c:marker>
          <c:xVal>
            <c:numRef>
              <c:f>第12章散布図!$C$116:$C$125</c:f>
              <c:numCache>
                <c:formatCode>General</c:formatCode>
                <c:ptCount val="10"/>
                <c:pt idx="0">
                  <c:v>27.1</c:v>
                </c:pt>
                <c:pt idx="1">
                  <c:v>26</c:v>
                </c:pt>
                <c:pt idx="2">
                  <c:v>27</c:v>
                </c:pt>
                <c:pt idx="3">
                  <c:v>27.5</c:v>
                </c:pt>
                <c:pt idx="4">
                  <c:v>29.5</c:v>
                </c:pt>
                <c:pt idx="5">
                  <c:v>32</c:v>
                </c:pt>
                <c:pt idx="6">
                  <c:v>30.3</c:v>
                </c:pt>
                <c:pt idx="7">
                  <c:v>28</c:v>
                </c:pt>
                <c:pt idx="8">
                  <c:v>27.5</c:v>
                </c:pt>
                <c:pt idx="9">
                  <c:v>30</c:v>
                </c:pt>
              </c:numCache>
            </c:numRef>
          </c:xVal>
          <c:yVal>
            <c:numRef>
              <c:f>第12章散布図!$D$116:$D$125</c:f>
              <c:numCache>
                <c:formatCode>General</c:formatCode>
                <c:ptCount val="10"/>
                <c:pt idx="0">
                  <c:v>17</c:v>
                </c:pt>
                <c:pt idx="1">
                  <c:v>16</c:v>
                </c:pt>
                <c:pt idx="2">
                  <c:v>15</c:v>
                </c:pt>
                <c:pt idx="3">
                  <c:v>13</c:v>
                </c:pt>
                <c:pt idx="4">
                  <c:v>28</c:v>
                </c:pt>
                <c:pt idx="5">
                  <c:v>40</c:v>
                </c:pt>
                <c:pt idx="6">
                  <c:v>35</c:v>
                </c:pt>
                <c:pt idx="7">
                  <c:v>16</c:v>
                </c:pt>
                <c:pt idx="8">
                  <c:v>14</c:v>
                </c:pt>
                <c:pt idx="9">
                  <c:v>32</c:v>
                </c:pt>
              </c:numCache>
            </c:numRef>
          </c:yVal>
          <c:smooth val="0"/>
          <c:extLst>
            <c:ext xmlns:c16="http://schemas.microsoft.com/office/drawing/2014/chart" uri="{C3380CC4-5D6E-409C-BE32-E72D297353CC}">
              <c16:uniqueId val="{00000000-9387-475D-B21A-936689C59C8B}"/>
            </c:ext>
          </c:extLst>
        </c:ser>
        <c:dLbls>
          <c:showLegendKey val="0"/>
          <c:showVal val="0"/>
          <c:showCatName val="0"/>
          <c:showSerName val="0"/>
          <c:showPercent val="0"/>
          <c:showBubbleSize val="0"/>
        </c:dLbls>
        <c:axId val="191480239"/>
        <c:axId val="264817743"/>
      </c:scatterChart>
      <c:valAx>
        <c:axId val="191480239"/>
        <c:scaling>
          <c:orientation val="minMax"/>
          <c:min val="25"/>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最高気温</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64817743"/>
        <c:crosses val="autoZero"/>
        <c:crossBetween val="midCat"/>
      </c:valAx>
      <c:valAx>
        <c:axId val="26481774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売上本数</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91480239"/>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scatterChart>
        <c:scatterStyle val="lineMarker"/>
        <c:varyColors val="0"/>
        <c:ser>
          <c:idx val="0"/>
          <c:order val="0"/>
          <c:tx>
            <c:strRef>
              <c:f>第13章相関!$E$5</c:f>
              <c:strCache>
                <c:ptCount val="1"/>
                <c:pt idx="0">
                  <c:v>身長</c:v>
                </c:pt>
              </c:strCache>
            </c:strRef>
          </c:tx>
          <c:spPr>
            <a:ln w="19050" cap="rnd">
              <a:noFill/>
              <a:round/>
            </a:ln>
            <a:effectLst/>
          </c:spPr>
          <c:marker>
            <c:symbol val="circle"/>
            <c:size val="5"/>
            <c:spPr>
              <a:solidFill>
                <a:schemeClr val="accent1"/>
              </a:solidFill>
              <a:ln w="9525">
                <a:solidFill>
                  <a:schemeClr val="accent1"/>
                </a:solidFill>
              </a:ln>
              <a:effectLst/>
            </c:spPr>
          </c:marker>
          <c:xVal>
            <c:numRef>
              <c:f>第13章相関!$D$6:$D$25</c:f>
              <c:numCache>
                <c:formatCode>General</c:formatCode>
                <c:ptCount val="20"/>
                <c:pt idx="0">
                  <c:v>78</c:v>
                </c:pt>
                <c:pt idx="1">
                  <c:v>80</c:v>
                </c:pt>
                <c:pt idx="2">
                  <c:v>68</c:v>
                </c:pt>
                <c:pt idx="3">
                  <c:v>77</c:v>
                </c:pt>
                <c:pt idx="4">
                  <c:v>70</c:v>
                </c:pt>
                <c:pt idx="5">
                  <c:v>68</c:v>
                </c:pt>
                <c:pt idx="6">
                  <c:v>55</c:v>
                </c:pt>
                <c:pt idx="7">
                  <c:v>63</c:v>
                </c:pt>
                <c:pt idx="8">
                  <c:v>72</c:v>
                </c:pt>
                <c:pt idx="9">
                  <c:v>70</c:v>
                </c:pt>
                <c:pt idx="10">
                  <c:v>77</c:v>
                </c:pt>
                <c:pt idx="11">
                  <c:v>58</c:v>
                </c:pt>
                <c:pt idx="12">
                  <c:v>82</c:v>
                </c:pt>
                <c:pt idx="13">
                  <c:v>55</c:v>
                </c:pt>
                <c:pt idx="14">
                  <c:v>76</c:v>
                </c:pt>
                <c:pt idx="15">
                  <c:v>72</c:v>
                </c:pt>
                <c:pt idx="16">
                  <c:v>66</c:v>
                </c:pt>
                <c:pt idx="17">
                  <c:v>67</c:v>
                </c:pt>
                <c:pt idx="18">
                  <c:v>75</c:v>
                </c:pt>
                <c:pt idx="19">
                  <c:v>79</c:v>
                </c:pt>
              </c:numCache>
            </c:numRef>
          </c:xVal>
          <c:yVal>
            <c:numRef>
              <c:f>第13章相関!$E$6:$E$25</c:f>
              <c:numCache>
                <c:formatCode>General</c:formatCode>
                <c:ptCount val="20"/>
                <c:pt idx="0">
                  <c:v>170</c:v>
                </c:pt>
                <c:pt idx="1">
                  <c:v>180</c:v>
                </c:pt>
                <c:pt idx="2">
                  <c:v>165</c:v>
                </c:pt>
                <c:pt idx="3">
                  <c:v>173</c:v>
                </c:pt>
                <c:pt idx="4">
                  <c:v>161</c:v>
                </c:pt>
                <c:pt idx="5">
                  <c:v>177</c:v>
                </c:pt>
                <c:pt idx="6">
                  <c:v>158</c:v>
                </c:pt>
                <c:pt idx="7">
                  <c:v>168</c:v>
                </c:pt>
                <c:pt idx="8">
                  <c:v>172</c:v>
                </c:pt>
                <c:pt idx="9">
                  <c:v>175</c:v>
                </c:pt>
                <c:pt idx="10">
                  <c:v>168</c:v>
                </c:pt>
                <c:pt idx="11">
                  <c:v>163</c:v>
                </c:pt>
                <c:pt idx="12">
                  <c:v>188</c:v>
                </c:pt>
                <c:pt idx="13">
                  <c:v>155</c:v>
                </c:pt>
                <c:pt idx="14">
                  <c:v>176</c:v>
                </c:pt>
                <c:pt idx="15">
                  <c:v>172</c:v>
                </c:pt>
                <c:pt idx="16">
                  <c:v>166</c:v>
                </c:pt>
                <c:pt idx="17">
                  <c:v>167</c:v>
                </c:pt>
                <c:pt idx="18">
                  <c:v>175</c:v>
                </c:pt>
                <c:pt idx="19">
                  <c:v>179</c:v>
                </c:pt>
              </c:numCache>
            </c:numRef>
          </c:yVal>
          <c:smooth val="0"/>
          <c:extLst>
            <c:ext xmlns:c16="http://schemas.microsoft.com/office/drawing/2014/chart" uri="{C3380CC4-5D6E-409C-BE32-E72D297353CC}">
              <c16:uniqueId val="{00000000-51D3-4ECA-B03A-0882C2BA30EB}"/>
            </c:ext>
          </c:extLst>
        </c:ser>
        <c:dLbls>
          <c:showLegendKey val="0"/>
          <c:showVal val="0"/>
          <c:showCatName val="0"/>
          <c:showSerName val="0"/>
          <c:showPercent val="0"/>
          <c:showBubbleSize val="0"/>
        </c:dLbls>
        <c:axId val="774114592"/>
        <c:axId val="752923600"/>
      </c:scatterChart>
      <c:valAx>
        <c:axId val="774114592"/>
        <c:scaling>
          <c:orientation val="minMax"/>
          <c:min val="5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体重</a:t>
                </a:r>
              </a:p>
            </c:rich>
          </c:tx>
          <c:layout>
            <c:manualLayout>
              <c:xMode val="edge"/>
              <c:yMode val="edge"/>
              <c:x val="0.49856824146981626"/>
              <c:y val="0.8703703703703703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2923600"/>
        <c:crosses val="autoZero"/>
        <c:crossBetween val="midCat"/>
      </c:valAx>
      <c:valAx>
        <c:axId val="752923600"/>
        <c:scaling>
          <c:orientation val="minMax"/>
          <c:min val="1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身長</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7411459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第13章相関!$D$30</c:f>
              <c:strCache>
                <c:ptCount val="1"/>
                <c:pt idx="0">
                  <c:v>アルコール</c:v>
                </c:pt>
              </c:strCache>
            </c:strRef>
          </c:tx>
          <c:spPr>
            <a:ln w="19050" cap="rnd">
              <a:noFill/>
              <a:round/>
            </a:ln>
            <a:effectLst/>
          </c:spPr>
          <c:marker>
            <c:symbol val="circle"/>
            <c:size val="5"/>
            <c:spPr>
              <a:solidFill>
                <a:schemeClr val="accent1"/>
              </a:solidFill>
              <a:ln w="9525">
                <a:solidFill>
                  <a:schemeClr val="accent1"/>
                </a:solidFill>
              </a:ln>
              <a:effectLst/>
            </c:spPr>
          </c:marker>
          <c:xVal>
            <c:numRef>
              <c:f>第13章相関!$C$31:$C$61</c:f>
              <c:numCache>
                <c:formatCode>General</c:formatCode>
                <c:ptCount val="31"/>
                <c:pt idx="0">
                  <c:v>22.4</c:v>
                </c:pt>
                <c:pt idx="1">
                  <c:v>25</c:v>
                </c:pt>
                <c:pt idx="2">
                  <c:v>23.4</c:v>
                </c:pt>
                <c:pt idx="3">
                  <c:v>25.9</c:v>
                </c:pt>
                <c:pt idx="4">
                  <c:v>21.9</c:v>
                </c:pt>
                <c:pt idx="5">
                  <c:v>21.1</c:v>
                </c:pt>
                <c:pt idx="6">
                  <c:v>24.3</c:v>
                </c:pt>
                <c:pt idx="7">
                  <c:v>26.6</c:v>
                </c:pt>
                <c:pt idx="8">
                  <c:v>20.399999999999999</c:v>
                </c:pt>
                <c:pt idx="9">
                  <c:v>28.9</c:v>
                </c:pt>
                <c:pt idx="10">
                  <c:v>31.3</c:v>
                </c:pt>
                <c:pt idx="11">
                  <c:v>32</c:v>
                </c:pt>
                <c:pt idx="12">
                  <c:v>34.200000000000003</c:v>
                </c:pt>
                <c:pt idx="13">
                  <c:v>34.299999999999997</c:v>
                </c:pt>
                <c:pt idx="14">
                  <c:v>33.200000000000003</c:v>
                </c:pt>
                <c:pt idx="15">
                  <c:v>28.9</c:v>
                </c:pt>
                <c:pt idx="16">
                  <c:v>30.4</c:v>
                </c:pt>
                <c:pt idx="17">
                  <c:v>29.9</c:v>
                </c:pt>
                <c:pt idx="18">
                  <c:v>34.799999999999997</c:v>
                </c:pt>
                <c:pt idx="19">
                  <c:v>33.5</c:v>
                </c:pt>
                <c:pt idx="20">
                  <c:v>34.9</c:v>
                </c:pt>
                <c:pt idx="21">
                  <c:v>32.799999999999997</c:v>
                </c:pt>
                <c:pt idx="22">
                  <c:v>30.4</c:v>
                </c:pt>
                <c:pt idx="23">
                  <c:v>33.9</c:v>
                </c:pt>
                <c:pt idx="24">
                  <c:v>33.1</c:v>
                </c:pt>
                <c:pt idx="25">
                  <c:v>35.799999999999997</c:v>
                </c:pt>
                <c:pt idx="26">
                  <c:v>35</c:v>
                </c:pt>
                <c:pt idx="27">
                  <c:v>34.1</c:v>
                </c:pt>
                <c:pt idx="28">
                  <c:v>32.5</c:v>
                </c:pt>
                <c:pt idx="29">
                  <c:v>34.299999999999997</c:v>
                </c:pt>
                <c:pt idx="30">
                  <c:v>35</c:v>
                </c:pt>
              </c:numCache>
            </c:numRef>
          </c:xVal>
          <c:yVal>
            <c:numRef>
              <c:f>第13章相関!$D$31:$D$61</c:f>
              <c:numCache>
                <c:formatCode>General</c:formatCode>
                <c:ptCount val="31"/>
                <c:pt idx="0">
                  <c:v>2.2999999999999998</c:v>
                </c:pt>
                <c:pt idx="1">
                  <c:v>3.8</c:v>
                </c:pt>
                <c:pt idx="2">
                  <c:v>3.1</c:v>
                </c:pt>
                <c:pt idx="3">
                  <c:v>4.2</c:v>
                </c:pt>
                <c:pt idx="4">
                  <c:v>2.8</c:v>
                </c:pt>
                <c:pt idx="5">
                  <c:v>3</c:v>
                </c:pt>
                <c:pt idx="6">
                  <c:v>3.7</c:v>
                </c:pt>
                <c:pt idx="7">
                  <c:v>3.5</c:v>
                </c:pt>
                <c:pt idx="8">
                  <c:v>2.8</c:v>
                </c:pt>
                <c:pt idx="9">
                  <c:v>4</c:v>
                </c:pt>
                <c:pt idx="10">
                  <c:v>4.5999999999999996</c:v>
                </c:pt>
                <c:pt idx="11">
                  <c:v>3.9</c:v>
                </c:pt>
                <c:pt idx="12">
                  <c:v>5.5</c:v>
                </c:pt>
                <c:pt idx="13">
                  <c:v>3.6</c:v>
                </c:pt>
                <c:pt idx="14">
                  <c:v>4.5999999999999996</c:v>
                </c:pt>
                <c:pt idx="15">
                  <c:v>4.5999999999999996</c:v>
                </c:pt>
                <c:pt idx="16">
                  <c:v>4.5999999999999996</c:v>
                </c:pt>
                <c:pt idx="17">
                  <c:v>4</c:v>
                </c:pt>
                <c:pt idx="18">
                  <c:v>5.5</c:v>
                </c:pt>
                <c:pt idx="19">
                  <c:v>4</c:v>
                </c:pt>
                <c:pt idx="20">
                  <c:v>3.9</c:v>
                </c:pt>
                <c:pt idx="21">
                  <c:v>4.2</c:v>
                </c:pt>
                <c:pt idx="22">
                  <c:v>3.6</c:v>
                </c:pt>
                <c:pt idx="23">
                  <c:v>5.2</c:v>
                </c:pt>
                <c:pt idx="24">
                  <c:v>4.7</c:v>
                </c:pt>
                <c:pt idx="25">
                  <c:v>5.7</c:v>
                </c:pt>
                <c:pt idx="26">
                  <c:v>4.3</c:v>
                </c:pt>
                <c:pt idx="27">
                  <c:v>4.7</c:v>
                </c:pt>
                <c:pt idx="28">
                  <c:v>4.5</c:v>
                </c:pt>
                <c:pt idx="29">
                  <c:v>4.7</c:v>
                </c:pt>
                <c:pt idx="30">
                  <c:v>5</c:v>
                </c:pt>
              </c:numCache>
            </c:numRef>
          </c:yVal>
          <c:smooth val="0"/>
          <c:extLst>
            <c:ext xmlns:c16="http://schemas.microsoft.com/office/drawing/2014/chart" uri="{C3380CC4-5D6E-409C-BE32-E72D297353CC}">
              <c16:uniqueId val="{00000000-EFC4-4A07-BE99-692AFCAB74FF}"/>
            </c:ext>
          </c:extLst>
        </c:ser>
        <c:dLbls>
          <c:showLegendKey val="0"/>
          <c:showVal val="0"/>
          <c:showCatName val="0"/>
          <c:showSerName val="0"/>
          <c:showPercent val="0"/>
          <c:showBubbleSize val="0"/>
        </c:dLbls>
        <c:axId val="602539712"/>
        <c:axId val="141882432"/>
        <c:extLst>
          <c:ext xmlns:c15="http://schemas.microsoft.com/office/drawing/2012/chart" uri="{02D57815-91ED-43cb-92C2-25804820EDAC}">
            <c15:filteredScatterSeries>
              <c15:ser>
                <c:idx val="1"/>
                <c:order val="1"/>
                <c:tx>
                  <c:strRef>
                    <c:extLst>
                      <c:ext uri="{02D57815-91ED-43cb-92C2-25804820EDAC}">
                        <c15:formulaRef>
                          <c15:sqref>第13章相関!$E$30</c15:sqref>
                        </c15:formulaRef>
                      </c:ext>
                    </c:extLst>
                    <c:strCache>
                      <c:ptCount val="1"/>
                      <c:pt idx="0">
                        <c:v>肉類</c:v>
                      </c:pt>
                    </c:strCache>
                  </c:strRef>
                </c:tx>
                <c:spPr>
                  <a:ln w="19050" cap="rnd">
                    <a:noFill/>
                    <a:round/>
                  </a:ln>
                  <a:effectLst/>
                </c:spPr>
                <c:marker>
                  <c:symbol val="circle"/>
                  <c:size val="5"/>
                  <c:spPr>
                    <a:solidFill>
                      <a:schemeClr val="accent2"/>
                    </a:solidFill>
                    <a:ln w="9525">
                      <a:solidFill>
                        <a:schemeClr val="accent2"/>
                      </a:solidFill>
                    </a:ln>
                    <a:effectLst/>
                  </c:spPr>
                </c:marker>
                <c:xVal>
                  <c:numRef>
                    <c:extLst>
                      <c:ext uri="{02D57815-91ED-43cb-92C2-25804820EDAC}">
                        <c15:formulaRef>
                          <c15:sqref>第13章相関!$C$31:$C$61</c15:sqref>
                        </c15:formulaRef>
                      </c:ext>
                    </c:extLst>
                    <c:numCache>
                      <c:formatCode>General</c:formatCode>
                      <c:ptCount val="31"/>
                      <c:pt idx="0">
                        <c:v>22.4</c:v>
                      </c:pt>
                      <c:pt idx="1">
                        <c:v>25</c:v>
                      </c:pt>
                      <c:pt idx="2">
                        <c:v>23.4</c:v>
                      </c:pt>
                      <c:pt idx="3">
                        <c:v>25.9</c:v>
                      </c:pt>
                      <c:pt idx="4">
                        <c:v>21.9</c:v>
                      </c:pt>
                      <c:pt idx="5">
                        <c:v>21.1</c:v>
                      </c:pt>
                      <c:pt idx="6">
                        <c:v>24.3</c:v>
                      </c:pt>
                      <c:pt idx="7">
                        <c:v>26.6</c:v>
                      </c:pt>
                      <c:pt idx="8">
                        <c:v>20.399999999999999</c:v>
                      </c:pt>
                      <c:pt idx="9">
                        <c:v>28.9</c:v>
                      </c:pt>
                      <c:pt idx="10">
                        <c:v>31.3</c:v>
                      </c:pt>
                      <c:pt idx="11">
                        <c:v>32</c:v>
                      </c:pt>
                      <c:pt idx="12">
                        <c:v>34.200000000000003</c:v>
                      </c:pt>
                      <c:pt idx="13">
                        <c:v>34.299999999999997</c:v>
                      </c:pt>
                      <c:pt idx="14">
                        <c:v>33.200000000000003</c:v>
                      </c:pt>
                      <c:pt idx="15">
                        <c:v>28.9</c:v>
                      </c:pt>
                      <c:pt idx="16">
                        <c:v>30.4</c:v>
                      </c:pt>
                      <c:pt idx="17">
                        <c:v>29.9</c:v>
                      </c:pt>
                      <c:pt idx="18">
                        <c:v>34.799999999999997</c:v>
                      </c:pt>
                      <c:pt idx="19">
                        <c:v>33.5</c:v>
                      </c:pt>
                      <c:pt idx="20">
                        <c:v>34.9</c:v>
                      </c:pt>
                      <c:pt idx="21">
                        <c:v>32.799999999999997</c:v>
                      </c:pt>
                      <c:pt idx="22">
                        <c:v>30.4</c:v>
                      </c:pt>
                      <c:pt idx="23">
                        <c:v>33.9</c:v>
                      </c:pt>
                      <c:pt idx="24">
                        <c:v>33.1</c:v>
                      </c:pt>
                      <c:pt idx="25">
                        <c:v>35.799999999999997</c:v>
                      </c:pt>
                      <c:pt idx="26">
                        <c:v>35</c:v>
                      </c:pt>
                      <c:pt idx="27">
                        <c:v>34.1</c:v>
                      </c:pt>
                      <c:pt idx="28">
                        <c:v>32.5</c:v>
                      </c:pt>
                      <c:pt idx="29">
                        <c:v>34.299999999999997</c:v>
                      </c:pt>
                      <c:pt idx="30">
                        <c:v>35</c:v>
                      </c:pt>
                    </c:numCache>
                  </c:numRef>
                </c:xVal>
                <c:yVal>
                  <c:numRef>
                    <c:extLst>
                      <c:ext uri="{02D57815-91ED-43cb-92C2-25804820EDAC}">
                        <c15:formulaRef>
                          <c15:sqref>第13章相関!$E$31:$E$61</c15:sqref>
                        </c15:formulaRef>
                      </c:ext>
                    </c:extLst>
                    <c:numCache>
                      <c:formatCode>General</c:formatCode>
                      <c:ptCount val="31"/>
                      <c:pt idx="0">
                        <c:v>17.399999999999999</c:v>
                      </c:pt>
                      <c:pt idx="1">
                        <c:v>15.4</c:v>
                      </c:pt>
                      <c:pt idx="2">
                        <c:v>19.399999999999999</c:v>
                      </c:pt>
                      <c:pt idx="3">
                        <c:v>18.5</c:v>
                      </c:pt>
                      <c:pt idx="4">
                        <c:v>15.3</c:v>
                      </c:pt>
                      <c:pt idx="5">
                        <c:v>18.8</c:v>
                      </c:pt>
                      <c:pt idx="6">
                        <c:v>19.7</c:v>
                      </c:pt>
                      <c:pt idx="7">
                        <c:v>19.899999999999999</c:v>
                      </c:pt>
                      <c:pt idx="8">
                        <c:v>18.7</c:v>
                      </c:pt>
                      <c:pt idx="9">
                        <c:v>15.7</c:v>
                      </c:pt>
                      <c:pt idx="10">
                        <c:v>18.899999999999999</c:v>
                      </c:pt>
                      <c:pt idx="11">
                        <c:v>17.3</c:v>
                      </c:pt>
                      <c:pt idx="12">
                        <c:v>18.3</c:v>
                      </c:pt>
                      <c:pt idx="13">
                        <c:v>17.3</c:v>
                      </c:pt>
                      <c:pt idx="14">
                        <c:v>15.3</c:v>
                      </c:pt>
                      <c:pt idx="15">
                        <c:v>16.899999999999999</c:v>
                      </c:pt>
                      <c:pt idx="16">
                        <c:v>15.8</c:v>
                      </c:pt>
                      <c:pt idx="17">
                        <c:v>19.399999999999999</c:v>
                      </c:pt>
                      <c:pt idx="18">
                        <c:v>18</c:v>
                      </c:pt>
                      <c:pt idx="19">
                        <c:v>16.5</c:v>
                      </c:pt>
                      <c:pt idx="20">
                        <c:v>15.3</c:v>
                      </c:pt>
                      <c:pt idx="21">
                        <c:v>19.2</c:v>
                      </c:pt>
                      <c:pt idx="22">
                        <c:v>16.3</c:v>
                      </c:pt>
                      <c:pt idx="23">
                        <c:v>16.7</c:v>
                      </c:pt>
                      <c:pt idx="24">
                        <c:v>18.600000000000001</c:v>
                      </c:pt>
                      <c:pt idx="25">
                        <c:v>19.2</c:v>
                      </c:pt>
                      <c:pt idx="26">
                        <c:v>17.7</c:v>
                      </c:pt>
                      <c:pt idx="27">
                        <c:v>19.899999999999999</c:v>
                      </c:pt>
                      <c:pt idx="28">
                        <c:v>17.8</c:v>
                      </c:pt>
                      <c:pt idx="29">
                        <c:v>18.5</c:v>
                      </c:pt>
                      <c:pt idx="30">
                        <c:v>16.8</c:v>
                      </c:pt>
                    </c:numCache>
                  </c:numRef>
                </c:yVal>
                <c:smooth val="0"/>
                <c:extLst>
                  <c:ext xmlns:c16="http://schemas.microsoft.com/office/drawing/2014/chart" uri="{C3380CC4-5D6E-409C-BE32-E72D297353CC}">
                    <c16:uniqueId val="{00000001-EFC4-4A07-BE99-692AFCAB74FF}"/>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第13章相関!$F$30</c15:sqref>
                        </c15:formulaRef>
                      </c:ext>
                    </c:extLst>
                    <c:strCache>
                      <c:ptCount val="1"/>
                      <c:pt idx="0">
                        <c:v>魚類</c:v>
                      </c:pt>
                    </c:strCache>
                  </c:strRef>
                </c:tx>
                <c:spPr>
                  <a:ln w="19050" cap="rnd">
                    <a:noFill/>
                    <a:round/>
                  </a:ln>
                  <a:effectLst/>
                </c:spPr>
                <c:marker>
                  <c:symbol val="circle"/>
                  <c:size val="5"/>
                  <c:spPr>
                    <a:solidFill>
                      <a:schemeClr val="accent3"/>
                    </a:solidFill>
                    <a:ln w="9525">
                      <a:solidFill>
                        <a:schemeClr val="accent3"/>
                      </a:solidFill>
                    </a:ln>
                    <a:effectLst/>
                  </c:spPr>
                </c:marker>
                <c:xVal>
                  <c:numRef>
                    <c:extLst xmlns:c15="http://schemas.microsoft.com/office/drawing/2012/chart">
                      <c:ext xmlns:c15="http://schemas.microsoft.com/office/drawing/2012/chart" uri="{02D57815-91ED-43cb-92C2-25804820EDAC}">
                        <c15:formulaRef>
                          <c15:sqref>第13章相関!$C$31:$C$61</c15:sqref>
                        </c15:formulaRef>
                      </c:ext>
                    </c:extLst>
                    <c:numCache>
                      <c:formatCode>General</c:formatCode>
                      <c:ptCount val="31"/>
                      <c:pt idx="0">
                        <c:v>22.4</c:v>
                      </c:pt>
                      <c:pt idx="1">
                        <c:v>25</c:v>
                      </c:pt>
                      <c:pt idx="2">
                        <c:v>23.4</c:v>
                      </c:pt>
                      <c:pt idx="3">
                        <c:v>25.9</c:v>
                      </c:pt>
                      <c:pt idx="4">
                        <c:v>21.9</c:v>
                      </c:pt>
                      <c:pt idx="5">
                        <c:v>21.1</c:v>
                      </c:pt>
                      <c:pt idx="6">
                        <c:v>24.3</c:v>
                      </c:pt>
                      <c:pt idx="7">
                        <c:v>26.6</c:v>
                      </c:pt>
                      <c:pt idx="8">
                        <c:v>20.399999999999999</c:v>
                      </c:pt>
                      <c:pt idx="9">
                        <c:v>28.9</c:v>
                      </c:pt>
                      <c:pt idx="10">
                        <c:v>31.3</c:v>
                      </c:pt>
                      <c:pt idx="11">
                        <c:v>32</c:v>
                      </c:pt>
                      <c:pt idx="12">
                        <c:v>34.200000000000003</c:v>
                      </c:pt>
                      <c:pt idx="13">
                        <c:v>34.299999999999997</c:v>
                      </c:pt>
                      <c:pt idx="14">
                        <c:v>33.200000000000003</c:v>
                      </c:pt>
                      <c:pt idx="15">
                        <c:v>28.9</c:v>
                      </c:pt>
                      <c:pt idx="16">
                        <c:v>30.4</c:v>
                      </c:pt>
                      <c:pt idx="17">
                        <c:v>29.9</c:v>
                      </c:pt>
                      <c:pt idx="18">
                        <c:v>34.799999999999997</c:v>
                      </c:pt>
                      <c:pt idx="19">
                        <c:v>33.5</c:v>
                      </c:pt>
                      <c:pt idx="20">
                        <c:v>34.9</c:v>
                      </c:pt>
                      <c:pt idx="21">
                        <c:v>32.799999999999997</c:v>
                      </c:pt>
                      <c:pt idx="22">
                        <c:v>30.4</c:v>
                      </c:pt>
                      <c:pt idx="23">
                        <c:v>33.9</c:v>
                      </c:pt>
                      <c:pt idx="24">
                        <c:v>33.1</c:v>
                      </c:pt>
                      <c:pt idx="25">
                        <c:v>35.799999999999997</c:v>
                      </c:pt>
                      <c:pt idx="26">
                        <c:v>35</c:v>
                      </c:pt>
                      <c:pt idx="27">
                        <c:v>34.1</c:v>
                      </c:pt>
                      <c:pt idx="28">
                        <c:v>32.5</c:v>
                      </c:pt>
                      <c:pt idx="29">
                        <c:v>34.299999999999997</c:v>
                      </c:pt>
                      <c:pt idx="30">
                        <c:v>35</c:v>
                      </c:pt>
                    </c:numCache>
                  </c:numRef>
                </c:xVal>
                <c:yVal>
                  <c:numRef>
                    <c:extLst xmlns:c15="http://schemas.microsoft.com/office/drawing/2012/chart">
                      <c:ext xmlns:c15="http://schemas.microsoft.com/office/drawing/2012/chart" uri="{02D57815-91ED-43cb-92C2-25804820EDAC}">
                        <c15:formulaRef>
                          <c15:sqref>第13章相関!$F$31:$F$61</c15:sqref>
                        </c15:formulaRef>
                      </c:ext>
                    </c:extLst>
                    <c:numCache>
                      <c:formatCode>General</c:formatCode>
                      <c:ptCount val="31"/>
                      <c:pt idx="0">
                        <c:v>13.1</c:v>
                      </c:pt>
                      <c:pt idx="1">
                        <c:v>9.9</c:v>
                      </c:pt>
                      <c:pt idx="2">
                        <c:v>16.600000000000001</c:v>
                      </c:pt>
                      <c:pt idx="3">
                        <c:v>16.600000000000001</c:v>
                      </c:pt>
                      <c:pt idx="4">
                        <c:v>12.6</c:v>
                      </c:pt>
                      <c:pt idx="5">
                        <c:v>16.7</c:v>
                      </c:pt>
                      <c:pt idx="6">
                        <c:v>10.4</c:v>
                      </c:pt>
                      <c:pt idx="7">
                        <c:v>13.3</c:v>
                      </c:pt>
                      <c:pt idx="8">
                        <c:v>17</c:v>
                      </c:pt>
                      <c:pt idx="9">
                        <c:v>12.6</c:v>
                      </c:pt>
                      <c:pt idx="10">
                        <c:v>5.0999999999999996</c:v>
                      </c:pt>
                      <c:pt idx="11">
                        <c:v>15.7</c:v>
                      </c:pt>
                      <c:pt idx="12">
                        <c:v>5.9</c:v>
                      </c:pt>
                      <c:pt idx="13">
                        <c:v>5.6</c:v>
                      </c:pt>
                      <c:pt idx="14">
                        <c:v>4.8</c:v>
                      </c:pt>
                      <c:pt idx="15">
                        <c:v>17.399999999999999</c:v>
                      </c:pt>
                      <c:pt idx="16">
                        <c:v>7.7</c:v>
                      </c:pt>
                      <c:pt idx="17">
                        <c:v>14.2</c:v>
                      </c:pt>
                      <c:pt idx="18">
                        <c:v>11.6</c:v>
                      </c:pt>
                      <c:pt idx="19">
                        <c:v>12.3</c:v>
                      </c:pt>
                      <c:pt idx="20">
                        <c:v>3.8</c:v>
                      </c:pt>
                      <c:pt idx="21">
                        <c:v>13.4</c:v>
                      </c:pt>
                      <c:pt idx="22">
                        <c:v>10.9</c:v>
                      </c:pt>
                      <c:pt idx="23">
                        <c:v>10.9</c:v>
                      </c:pt>
                      <c:pt idx="24">
                        <c:v>12.2</c:v>
                      </c:pt>
                      <c:pt idx="25">
                        <c:v>12.6</c:v>
                      </c:pt>
                      <c:pt idx="26">
                        <c:v>5.2</c:v>
                      </c:pt>
                      <c:pt idx="27">
                        <c:v>7.5</c:v>
                      </c:pt>
                      <c:pt idx="28">
                        <c:v>6.8</c:v>
                      </c:pt>
                      <c:pt idx="29">
                        <c:v>12.3</c:v>
                      </c:pt>
                      <c:pt idx="30">
                        <c:v>10.7</c:v>
                      </c:pt>
                    </c:numCache>
                  </c:numRef>
                </c:yVal>
                <c:smooth val="0"/>
                <c:extLst xmlns:c15="http://schemas.microsoft.com/office/drawing/2012/chart">
                  <c:ext xmlns:c16="http://schemas.microsoft.com/office/drawing/2014/chart" uri="{C3380CC4-5D6E-409C-BE32-E72D297353CC}">
                    <c16:uniqueId val="{00000002-EFC4-4A07-BE99-692AFCAB74FF}"/>
                  </c:ext>
                </c:extLst>
              </c15:ser>
            </c15:filteredScatterSeries>
            <c15:filteredScatterSeries>
              <c15:ser>
                <c:idx val="3"/>
                <c:order val="3"/>
                <c:tx>
                  <c:strRef>
                    <c:extLst xmlns:c15="http://schemas.microsoft.com/office/drawing/2012/chart">
                      <c:ext xmlns:c15="http://schemas.microsoft.com/office/drawing/2012/chart" uri="{02D57815-91ED-43cb-92C2-25804820EDAC}">
                        <c15:formulaRef>
                          <c15:sqref>第13章相関!$G$30</c15:sqref>
                        </c15:formulaRef>
                      </c:ext>
                    </c:extLst>
                    <c:strCache>
                      <c:ptCount val="1"/>
                      <c:pt idx="0">
                        <c:v>野菜</c:v>
                      </c:pt>
                    </c:strCache>
                  </c:strRef>
                </c:tx>
                <c:spPr>
                  <a:ln w="19050" cap="rnd">
                    <a:noFill/>
                    <a:round/>
                  </a:ln>
                  <a:effectLst/>
                </c:spPr>
                <c:marker>
                  <c:symbol val="circle"/>
                  <c:size val="5"/>
                  <c:spPr>
                    <a:solidFill>
                      <a:schemeClr val="accent4"/>
                    </a:solidFill>
                    <a:ln w="9525">
                      <a:solidFill>
                        <a:schemeClr val="accent4"/>
                      </a:solidFill>
                    </a:ln>
                    <a:effectLst/>
                  </c:spPr>
                </c:marker>
                <c:xVal>
                  <c:numRef>
                    <c:extLst xmlns:c15="http://schemas.microsoft.com/office/drawing/2012/chart">
                      <c:ext xmlns:c15="http://schemas.microsoft.com/office/drawing/2012/chart" uri="{02D57815-91ED-43cb-92C2-25804820EDAC}">
                        <c15:formulaRef>
                          <c15:sqref>第13章相関!$C$31:$C$61</c15:sqref>
                        </c15:formulaRef>
                      </c:ext>
                    </c:extLst>
                    <c:numCache>
                      <c:formatCode>General</c:formatCode>
                      <c:ptCount val="31"/>
                      <c:pt idx="0">
                        <c:v>22.4</c:v>
                      </c:pt>
                      <c:pt idx="1">
                        <c:v>25</c:v>
                      </c:pt>
                      <c:pt idx="2">
                        <c:v>23.4</c:v>
                      </c:pt>
                      <c:pt idx="3">
                        <c:v>25.9</c:v>
                      </c:pt>
                      <c:pt idx="4">
                        <c:v>21.9</c:v>
                      </c:pt>
                      <c:pt idx="5">
                        <c:v>21.1</c:v>
                      </c:pt>
                      <c:pt idx="6">
                        <c:v>24.3</c:v>
                      </c:pt>
                      <c:pt idx="7">
                        <c:v>26.6</c:v>
                      </c:pt>
                      <c:pt idx="8">
                        <c:v>20.399999999999999</c:v>
                      </c:pt>
                      <c:pt idx="9">
                        <c:v>28.9</c:v>
                      </c:pt>
                      <c:pt idx="10">
                        <c:v>31.3</c:v>
                      </c:pt>
                      <c:pt idx="11">
                        <c:v>32</c:v>
                      </c:pt>
                      <c:pt idx="12">
                        <c:v>34.200000000000003</c:v>
                      </c:pt>
                      <c:pt idx="13">
                        <c:v>34.299999999999997</c:v>
                      </c:pt>
                      <c:pt idx="14">
                        <c:v>33.200000000000003</c:v>
                      </c:pt>
                      <c:pt idx="15">
                        <c:v>28.9</c:v>
                      </c:pt>
                      <c:pt idx="16">
                        <c:v>30.4</c:v>
                      </c:pt>
                      <c:pt idx="17">
                        <c:v>29.9</c:v>
                      </c:pt>
                      <c:pt idx="18">
                        <c:v>34.799999999999997</c:v>
                      </c:pt>
                      <c:pt idx="19">
                        <c:v>33.5</c:v>
                      </c:pt>
                      <c:pt idx="20">
                        <c:v>34.9</c:v>
                      </c:pt>
                      <c:pt idx="21">
                        <c:v>32.799999999999997</c:v>
                      </c:pt>
                      <c:pt idx="22">
                        <c:v>30.4</c:v>
                      </c:pt>
                      <c:pt idx="23">
                        <c:v>33.9</c:v>
                      </c:pt>
                      <c:pt idx="24">
                        <c:v>33.1</c:v>
                      </c:pt>
                      <c:pt idx="25">
                        <c:v>35.799999999999997</c:v>
                      </c:pt>
                      <c:pt idx="26">
                        <c:v>35</c:v>
                      </c:pt>
                      <c:pt idx="27">
                        <c:v>34.1</c:v>
                      </c:pt>
                      <c:pt idx="28">
                        <c:v>32.5</c:v>
                      </c:pt>
                      <c:pt idx="29">
                        <c:v>34.299999999999997</c:v>
                      </c:pt>
                      <c:pt idx="30">
                        <c:v>35</c:v>
                      </c:pt>
                    </c:numCache>
                  </c:numRef>
                </c:xVal>
                <c:yVal>
                  <c:numRef>
                    <c:extLst xmlns:c15="http://schemas.microsoft.com/office/drawing/2012/chart">
                      <c:ext xmlns:c15="http://schemas.microsoft.com/office/drawing/2012/chart" uri="{02D57815-91ED-43cb-92C2-25804820EDAC}">
                        <c15:formulaRef>
                          <c15:sqref>第13章相関!$G$31:$G$61</c15:sqref>
                        </c15:formulaRef>
                      </c:ext>
                    </c:extLst>
                    <c:numCache>
                      <c:formatCode>General</c:formatCode>
                      <c:ptCount val="31"/>
                      <c:pt idx="0">
                        <c:v>9.6</c:v>
                      </c:pt>
                      <c:pt idx="1">
                        <c:v>0.6</c:v>
                      </c:pt>
                      <c:pt idx="2">
                        <c:v>1.1000000000000001</c:v>
                      </c:pt>
                      <c:pt idx="3">
                        <c:v>10.6</c:v>
                      </c:pt>
                      <c:pt idx="4">
                        <c:v>11.5</c:v>
                      </c:pt>
                      <c:pt idx="5">
                        <c:v>7.5</c:v>
                      </c:pt>
                      <c:pt idx="6">
                        <c:v>16.399999999999999</c:v>
                      </c:pt>
                      <c:pt idx="7">
                        <c:v>0.9</c:v>
                      </c:pt>
                      <c:pt idx="8">
                        <c:v>11.4</c:v>
                      </c:pt>
                      <c:pt idx="9">
                        <c:v>2.2000000000000002</c:v>
                      </c:pt>
                      <c:pt idx="10">
                        <c:v>1.1000000000000001</c:v>
                      </c:pt>
                      <c:pt idx="11">
                        <c:v>3.4</c:v>
                      </c:pt>
                      <c:pt idx="12">
                        <c:v>4.4000000000000004</c:v>
                      </c:pt>
                      <c:pt idx="13">
                        <c:v>2.6</c:v>
                      </c:pt>
                      <c:pt idx="14">
                        <c:v>1.4</c:v>
                      </c:pt>
                      <c:pt idx="15">
                        <c:v>18.399999999999999</c:v>
                      </c:pt>
                      <c:pt idx="16">
                        <c:v>3.1</c:v>
                      </c:pt>
                      <c:pt idx="17">
                        <c:v>11.8</c:v>
                      </c:pt>
                      <c:pt idx="18">
                        <c:v>3.3</c:v>
                      </c:pt>
                      <c:pt idx="19">
                        <c:v>14.5</c:v>
                      </c:pt>
                      <c:pt idx="20">
                        <c:v>0.5</c:v>
                      </c:pt>
                      <c:pt idx="21">
                        <c:v>15</c:v>
                      </c:pt>
                      <c:pt idx="22">
                        <c:v>0.6</c:v>
                      </c:pt>
                      <c:pt idx="23">
                        <c:v>18.5</c:v>
                      </c:pt>
                      <c:pt idx="24">
                        <c:v>4.0999999999999996</c:v>
                      </c:pt>
                      <c:pt idx="25">
                        <c:v>17.8</c:v>
                      </c:pt>
                      <c:pt idx="26">
                        <c:v>4.7</c:v>
                      </c:pt>
                      <c:pt idx="27">
                        <c:v>4.5</c:v>
                      </c:pt>
                      <c:pt idx="28">
                        <c:v>3.4</c:v>
                      </c:pt>
                      <c:pt idx="29">
                        <c:v>15.7</c:v>
                      </c:pt>
                      <c:pt idx="30">
                        <c:v>3.8</c:v>
                      </c:pt>
                    </c:numCache>
                  </c:numRef>
                </c:yVal>
                <c:smooth val="0"/>
                <c:extLst xmlns:c15="http://schemas.microsoft.com/office/drawing/2012/chart">
                  <c:ext xmlns:c16="http://schemas.microsoft.com/office/drawing/2014/chart" uri="{C3380CC4-5D6E-409C-BE32-E72D297353CC}">
                    <c16:uniqueId val="{00000003-EFC4-4A07-BE99-692AFCAB74FF}"/>
                  </c:ext>
                </c:extLst>
              </c15:ser>
            </c15:filteredScatterSeries>
          </c:ext>
        </c:extLst>
      </c:scatterChart>
      <c:valAx>
        <c:axId val="602539712"/>
        <c:scaling>
          <c:orientation val="minMax"/>
          <c:min val="2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最高気温</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41882432"/>
        <c:crosses val="autoZero"/>
        <c:crossBetween val="midCat"/>
      </c:valAx>
      <c:valAx>
        <c:axId val="1418824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アルコール</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253971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1"/>
          <c:order val="1"/>
          <c:tx>
            <c:strRef>
              <c:f>第13章相関!$E$30</c:f>
              <c:strCache>
                <c:ptCount val="1"/>
                <c:pt idx="0">
                  <c:v>肉類</c:v>
                </c:pt>
              </c:strCache>
              <c:extLst xmlns:c15="http://schemas.microsoft.com/office/drawing/2012/chart"/>
            </c:strRef>
          </c:tx>
          <c:spPr>
            <a:ln w="19050" cap="rnd">
              <a:noFill/>
              <a:round/>
            </a:ln>
            <a:effectLst/>
          </c:spPr>
          <c:marker>
            <c:symbol val="circle"/>
            <c:size val="5"/>
            <c:spPr>
              <a:solidFill>
                <a:schemeClr val="accent2"/>
              </a:solidFill>
              <a:ln w="9525">
                <a:solidFill>
                  <a:schemeClr val="accent2"/>
                </a:solidFill>
              </a:ln>
              <a:effectLst/>
            </c:spPr>
          </c:marker>
          <c:xVal>
            <c:numRef>
              <c:f>第13章相関!$C$31:$C$61</c:f>
              <c:numCache>
                <c:formatCode>General</c:formatCode>
                <c:ptCount val="31"/>
                <c:pt idx="0">
                  <c:v>22.4</c:v>
                </c:pt>
                <c:pt idx="1">
                  <c:v>25</c:v>
                </c:pt>
                <c:pt idx="2">
                  <c:v>23.4</c:v>
                </c:pt>
                <c:pt idx="3">
                  <c:v>25.9</c:v>
                </c:pt>
                <c:pt idx="4">
                  <c:v>21.9</c:v>
                </c:pt>
                <c:pt idx="5">
                  <c:v>21.1</c:v>
                </c:pt>
                <c:pt idx="6">
                  <c:v>24.3</c:v>
                </c:pt>
                <c:pt idx="7">
                  <c:v>26.6</c:v>
                </c:pt>
                <c:pt idx="8">
                  <c:v>20.399999999999999</c:v>
                </c:pt>
                <c:pt idx="9">
                  <c:v>28.9</c:v>
                </c:pt>
                <c:pt idx="10">
                  <c:v>31.3</c:v>
                </c:pt>
                <c:pt idx="11">
                  <c:v>32</c:v>
                </c:pt>
                <c:pt idx="12">
                  <c:v>34.200000000000003</c:v>
                </c:pt>
                <c:pt idx="13">
                  <c:v>34.299999999999997</c:v>
                </c:pt>
                <c:pt idx="14">
                  <c:v>33.200000000000003</c:v>
                </c:pt>
                <c:pt idx="15">
                  <c:v>28.9</c:v>
                </c:pt>
                <c:pt idx="16">
                  <c:v>30.4</c:v>
                </c:pt>
                <c:pt idx="17">
                  <c:v>29.9</c:v>
                </c:pt>
                <c:pt idx="18">
                  <c:v>34.799999999999997</c:v>
                </c:pt>
                <c:pt idx="19">
                  <c:v>33.5</c:v>
                </c:pt>
                <c:pt idx="20">
                  <c:v>34.9</c:v>
                </c:pt>
                <c:pt idx="21">
                  <c:v>32.799999999999997</c:v>
                </c:pt>
                <c:pt idx="22">
                  <c:v>30.4</c:v>
                </c:pt>
                <c:pt idx="23">
                  <c:v>33.9</c:v>
                </c:pt>
                <c:pt idx="24">
                  <c:v>33.1</c:v>
                </c:pt>
                <c:pt idx="25">
                  <c:v>35.799999999999997</c:v>
                </c:pt>
                <c:pt idx="26">
                  <c:v>35</c:v>
                </c:pt>
                <c:pt idx="27">
                  <c:v>34.1</c:v>
                </c:pt>
                <c:pt idx="28">
                  <c:v>32.5</c:v>
                </c:pt>
                <c:pt idx="29">
                  <c:v>34.299999999999997</c:v>
                </c:pt>
                <c:pt idx="30">
                  <c:v>35</c:v>
                </c:pt>
              </c:numCache>
              <c:extLst xmlns:c15="http://schemas.microsoft.com/office/drawing/2012/chart"/>
            </c:numRef>
          </c:xVal>
          <c:yVal>
            <c:numRef>
              <c:f>第13章相関!$E$31:$E$61</c:f>
              <c:numCache>
                <c:formatCode>General</c:formatCode>
                <c:ptCount val="31"/>
                <c:pt idx="0">
                  <c:v>17.399999999999999</c:v>
                </c:pt>
                <c:pt idx="1">
                  <c:v>15.4</c:v>
                </c:pt>
                <c:pt idx="2">
                  <c:v>19.399999999999999</c:v>
                </c:pt>
                <c:pt idx="3">
                  <c:v>18.5</c:v>
                </c:pt>
                <c:pt idx="4">
                  <c:v>15.3</c:v>
                </c:pt>
                <c:pt idx="5">
                  <c:v>18.8</c:v>
                </c:pt>
                <c:pt idx="6">
                  <c:v>19.7</c:v>
                </c:pt>
                <c:pt idx="7">
                  <c:v>19.899999999999999</c:v>
                </c:pt>
                <c:pt idx="8">
                  <c:v>18.7</c:v>
                </c:pt>
                <c:pt idx="9">
                  <c:v>15.7</c:v>
                </c:pt>
                <c:pt idx="10">
                  <c:v>18.899999999999999</c:v>
                </c:pt>
                <c:pt idx="11">
                  <c:v>17.3</c:v>
                </c:pt>
                <c:pt idx="12">
                  <c:v>18.3</c:v>
                </c:pt>
                <c:pt idx="13">
                  <c:v>17.3</c:v>
                </c:pt>
                <c:pt idx="14">
                  <c:v>15.3</c:v>
                </c:pt>
                <c:pt idx="15">
                  <c:v>16.899999999999999</c:v>
                </c:pt>
                <c:pt idx="16">
                  <c:v>15.8</c:v>
                </c:pt>
                <c:pt idx="17">
                  <c:v>19.399999999999999</c:v>
                </c:pt>
                <c:pt idx="18">
                  <c:v>18</c:v>
                </c:pt>
                <c:pt idx="19">
                  <c:v>16.5</c:v>
                </c:pt>
                <c:pt idx="20">
                  <c:v>15.3</c:v>
                </c:pt>
                <c:pt idx="21">
                  <c:v>19.2</c:v>
                </c:pt>
                <c:pt idx="22">
                  <c:v>16.3</c:v>
                </c:pt>
                <c:pt idx="23">
                  <c:v>16.7</c:v>
                </c:pt>
                <c:pt idx="24">
                  <c:v>18.600000000000001</c:v>
                </c:pt>
                <c:pt idx="25">
                  <c:v>19.2</c:v>
                </c:pt>
                <c:pt idx="26">
                  <c:v>17.7</c:v>
                </c:pt>
                <c:pt idx="27">
                  <c:v>19.899999999999999</c:v>
                </c:pt>
                <c:pt idx="28">
                  <c:v>17.8</c:v>
                </c:pt>
                <c:pt idx="29">
                  <c:v>18.5</c:v>
                </c:pt>
                <c:pt idx="30">
                  <c:v>16.8</c:v>
                </c:pt>
              </c:numCache>
              <c:extLst xmlns:c15="http://schemas.microsoft.com/office/drawing/2012/chart"/>
            </c:numRef>
          </c:yVal>
          <c:smooth val="0"/>
          <c:extLst>
            <c:ext xmlns:c16="http://schemas.microsoft.com/office/drawing/2014/chart" uri="{C3380CC4-5D6E-409C-BE32-E72D297353CC}">
              <c16:uniqueId val="{00000001-B513-420F-9DA2-6BE29B62727D}"/>
            </c:ext>
          </c:extLst>
        </c:ser>
        <c:dLbls>
          <c:showLegendKey val="0"/>
          <c:showVal val="0"/>
          <c:showCatName val="0"/>
          <c:showSerName val="0"/>
          <c:showPercent val="0"/>
          <c:showBubbleSize val="0"/>
        </c:dLbls>
        <c:axId val="602539712"/>
        <c:axId val="141882432"/>
        <c:extLst>
          <c:ext xmlns:c15="http://schemas.microsoft.com/office/drawing/2012/chart" uri="{02D57815-91ED-43cb-92C2-25804820EDAC}">
            <c15:filteredScatterSeries>
              <c15:ser>
                <c:idx val="0"/>
                <c:order val="0"/>
                <c:tx>
                  <c:strRef>
                    <c:extLst>
                      <c:ext uri="{02D57815-91ED-43cb-92C2-25804820EDAC}">
                        <c15:formulaRef>
                          <c15:sqref>第13章相関!$D$30</c15:sqref>
                        </c15:formulaRef>
                      </c:ext>
                    </c:extLst>
                    <c:strCache>
                      <c:ptCount val="1"/>
                      <c:pt idx="0">
                        <c:v>アルコール</c:v>
                      </c:pt>
                    </c:strCache>
                  </c:strRef>
                </c:tx>
                <c:spPr>
                  <a:ln w="19050" cap="rnd">
                    <a:noFill/>
                    <a:round/>
                  </a:ln>
                  <a:effectLst/>
                </c:spPr>
                <c:marker>
                  <c:symbol val="circle"/>
                  <c:size val="5"/>
                  <c:spPr>
                    <a:solidFill>
                      <a:schemeClr val="accent1"/>
                    </a:solidFill>
                    <a:ln w="9525">
                      <a:solidFill>
                        <a:schemeClr val="accent1"/>
                      </a:solidFill>
                    </a:ln>
                    <a:effectLst/>
                  </c:spPr>
                </c:marker>
                <c:xVal>
                  <c:numRef>
                    <c:extLst>
                      <c:ext uri="{02D57815-91ED-43cb-92C2-25804820EDAC}">
                        <c15:formulaRef>
                          <c15:sqref>第13章相関!$C$31:$C$61</c15:sqref>
                        </c15:formulaRef>
                      </c:ext>
                    </c:extLst>
                    <c:numCache>
                      <c:formatCode>General</c:formatCode>
                      <c:ptCount val="31"/>
                      <c:pt idx="0">
                        <c:v>22.4</c:v>
                      </c:pt>
                      <c:pt idx="1">
                        <c:v>25</c:v>
                      </c:pt>
                      <c:pt idx="2">
                        <c:v>23.4</c:v>
                      </c:pt>
                      <c:pt idx="3">
                        <c:v>25.9</c:v>
                      </c:pt>
                      <c:pt idx="4">
                        <c:v>21.9</c:v>
                      </c:pt>
                      <c:pt idx="5">
                        <c:v>21.1</c:v>
                      </c:pt>
                      <c:pt idx="6">
                        <c:v>24.3</c:v>
                      </c:pt>
                      <c:pt idx="7">
                        <c:v>26.6</c:v>
                      </c:pt>
                      <c:pt idx="8">
                        <c:v>20.399999999999999</c:v>
                      </c:pt>
                      <c:pt idx="9">
                        <c:v>28.9</c:v>
                      </c:pt>
                      <c:pt idx="10">
                        <c:v>31.3</c:v>
                      </c:pt>
                      <c:pt idx="11">
                        <c:v>32</c:v>
                      </c:pt>
                      <c:pt idx="12">
                        <c:v>34.200000000000003</c:v>
                      </c:pt>
                      <c:pt idx="13">
                        <c:v>34.299999999999997</c:v>
                      </c:pt>
                      <c:pt idx="14">
                        <c:v>33.200000000000003</c:v>
                      </c:pt>
                      <c:pt idx="15">
                        <c:v>28.9</c:v>
                      </c:pt>
                      <c:pt idx="16">
                        <c:v>30.4</c:v>
                      </c:pt>
                      <c:pt idx="17">
                        <c:v>29.9</c:v>
                      </c:pt>
                      <c:pt idx="18">
                        <c:v>34.799999999999997</c:v>
                      </c:pt>
                      <c:pt idx="19">
                        <c:v>33.5</c:v>
                      </c:pt>
                      <c:pt idx="20">
                        <c:v>34.9</c:v>
                      </c:pt>
                      <c:pt idx="21">
                        <c:v>32.799999999999997</c:v>
                      </c:pt>
                      <c:pt idx="22">
                        <c:v>30.4</c:v>
                      </c:pt>
                      <c:pt idx="23">
                        <c:v>33.9</c:v>
                      </c:pt>
                      <c:pt idx="24">
                        <c:v>33.1</c:v>
                      </c:pt>
                      <c:pt idx="25">
                        <c:v>35.799999999999997</c:v>
                      </c:pt>
                      <c:pt idx="26">
                        <c:v>35</c:v>
                      </c:pt>
                      <c:pt idx="27">
                        <c:v>34.1</c:v>
                      </c:pt>
                      <c:pt idx="28">
                        <c:v>32.5</c:v>
                      </c:pt>
                      <c:pt idx="29">
                        <c:v>34.299999999999997</c:v>
                      </c:pt>
                      <c:pt idx="30">
                        <c:v>35</c:v>
                      </c:pt>
                    </c:numCache>
                  </c:numRef>
                </c:xVal>
                <c:yVal>
                  <c:numRef>
                    <c:extLst>
                      <c:ext uri="{02D57815-91ED-43cb-92C2-25804820EDAC}">
                        <c15:formulaRef>
                          <c15:sqref>第13章相関!$D$31:$D$61</c15:sqref>
                        </c15:formulaRef>
                      </c:ext>
                    </c:extLst>
                    <c:numCache>
                      <c:formatCode>General</c:formatCode>
                      <c:ptCount val="31"/>
                      <c:pt idx="0">
                        <c:v>2.2999999999999998</c:v>
                      </c:pt>
                      <c:pt idx="1">
                        <c:v>3.8</c:v>
                      </c:pt>
                      <c:pt idx="2">
                        <c:v>3.1</c:v>
                      </c:pt>
                      <c:pt idx="3">
                        <c:v>4.2</c:v>
                      </c:pt>
                      <c:pt idx="4">
                        <c:v>2.8</c:v>
                      </c:pt>
                      <c:pt idx="5">
                        <c:v>3</c:v>
                      </c:pt>
                      <c:pt idx="6">
                        <c:v>3.7</c:v>
                      </c:pt>
                      <c:pt idx="7">
                        <c:v>3.5</c:v>
                      </c:pt>
                      <c:pt idx="8">
                        <c:v>2.8</c:v>
                      </c:pt>
                      <c:pt idx="9">
                        <c:v>4</c:v>
                      </c:pt>
                      <c:pt idx="10">
                        <c:v>4.5999999999999996</c:v>
                      </c:pt>
                      <c:pt idx="11">
                        <c:v>3.9</c:v>
                      </c:pt>
                      <c:pt idx="12">
                        <c:v>5.5</c:v>
                      </c:pt>
                      <c:pt idx="13">
                        <c:v>3.6</c:v>
                      </c:pt>
                      <c:pt idx="14">
                        <c:v>4.5999999999999996</c:v>
                      </c:pt>
                      <c:pt idx="15">
                        <c:v>4.5999999999999996</c:v>
                      </c:pt>
                      <c:pt idx="16">
                        <c:v>4.5999999999999996</c:v>
                      </c:pt>
                      <c:pt idx="17">
                        <c:v>4</c:v>
                      </c:pt>
                      <c:pt idx="18">
                        <c:v>5.5</c:v>
                      </c:pt>
                      <c:pt idx="19">
                        <c:v>4</c:v>
                      </c:pt>
                      <c:pt idx="20">
                        <c:v>3.9</c:v>
                      </c:pt>
                      <c:pt idx="21">
                        <c:v>4.2</c:v>
                      </c:pt>
                      <c:pt idx="22">
                        <c:v>3.6</c:v>
                      </c:pt>
                      <c:pt idx="23">
                        <c:v>5.2</c:v>
                      </c:pt>
                      <c:pt idx="24">
                        <c:v>4.7</c:v>
                      </c:pt>
                      <c:pt idx="25">
                        <c:v>5.7</c:v>
                      </c:pt>
                      <c:pt idx="26">
                        <c:v>4.3</c:v>
                      </c:pt>
                      <c:pt idx="27">
                        <c:v>4.7</c:v>
                      </c:pt>
                      <c:pt idx="28">
                        <c:v>4.5</c:v>
                      </c:pt>
                      <c:pt idx="29">
                        <c:v>4.7</c:v>
                      </c:pt>
                      <c:pt idx="30">
                        <c:v>5</c:v>
                      </c:pt>
                    </c:numCache>
                  </c:numRef>
                </c:yVal>
                <c:smooth val="0"/>
                <c:extLst>
                  <c:ext xmlns:c16="http://schemas.microsoft.com/office/drawing/2014/chart" uri="{C3380CC4-5D6E-409C-BE32-E72D297353CC}">
                    <c16:uniqueId val="{00000000-B513-420F-9DA2-6BE29B62727D}"/>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第13章相関!$F$30</c15:sqref>
                        </c15:formulaRef>
                      </c:ext>
                    </c:extLst>
                    <c:strCache>
                      <c:ptCount val="1"/>
                      <c:pt idx="0">
                        <c:v>魚類</c:v>
                      </c:pt>
                    </c:strCache>
                  </c:strRef>
                </c:tx>
                <c:spPr>
                  <a:ln w="19050" cap="rnd">
                    <a:noFill/>
                    <a:round/>
                  </a:ln>
                  <a:effectLst/>
                </c:spPr>
                <c:marker>
                  <c:symbol val="circle"/>
                  <c:size val="5"/>
                  <c:spPr>
                    <a:solidFill>
                      <a:schemeClr val="accent3"/>
                    </a:solidFill>
                    <a:ln w="9525">
                      <a:solidFill>
                        <a:schemeClr val="accent3"/>
                      </a:solidFill>
                    </a:ln>
                    <a:effectLst/>
                  </c:spPr>
                </c:marker>
                <c:xVal>
                  <c:numRef>
                    <c:extLst xmlns:c15="http://schemas.microsoft.com/office/drawing/2012/chart">
                      <c:ext xmlns:c15="http://schemas.microsoft.com/office/drawing/2012/chart" uri="{02D57815-91ED-43cb-92C2-25804820EDAC}">
                        <c15:formulaRef>
                          <c15:sqref>第13章相関!$C$31:$C$61</c15:sqref>
                        </c15:formulaRef>
                      </c:ext>
                    </c:extLst>
                    <c:numCache>
                      <c:formatCode>General</c:formatCode>
                      <c:ptCount val="31"/>
                      <c:pt idx="0">
                        <c:v>22.4</c:v>
                      </c:pt>
                      <c:pt idx="1">
                        <c:v>25</c:v>
                      </c:pt>
                      <c:pt idx="2">
                        <c:v>23.4</c:v>
                      </c:pt>
                      <c:pt idx="3">
                        <c:v>25.9</c:v>
                      </c:pt>
                      <c:pt idx="4">
                        <c:v>21.9</c:v>
                      </c:pt>
                      <c:pt idx="5">
                        <c:v>21.1</c:v>
                      </c:pt>
                      <c:pt idx="6">
                        <c:v>24.3</c:v>
                      </c:pt>
                      <c:pt idx="7">
                        <c:v>26.6</c:v>
                      </c:pt>
                      <c:pt idx="8">
                        <c:v>20.399999999999999</c:v>
                      </c:pt>
                      <c:pt idx="9">
                        <c:v>28.9</c:v>
                      </c:pt>
                      <c:pt idx="10">
                        <c:v>31.3</c:v>
                      </c:pt>
                      <c:pt idx="11">
                        <c:v>32</c:v>
                      </c:pt>
                      <c:pt idx="12">
                        <c:v>34.200000000000003</c:v>
                      </c:pt>
                      <c:pt idx="13">
                        <c:v>34.299999999999997</c:v>
                      </c:pt>
                      <c:pt idx="14">
                        <c:v>33.200000000000003</c:v>
                      </c:pt>
                      <c:pt idx="15">
                        <c:v>28.9</c:v>
                      </c:pt>
                      <c:pt idx="16">
                        <c:v>30.4</c:v>
                      </c:pt>
                      <c:pt idx="17">
                        <c:v>29.9</c:v>
                      </c:pt>
                      <c:pt idx="18">
                        <c:v>34.799999999999997</c:v>
                      </c:pt>
                      <c:pt idx="19">
                        <c:v>33.5</c:v>
                      </c:pt>
                      <c:pt idx="20">
                        <c:v>34.9</c:v>
                      </c:pt>
                      <c:pt idx="21">
                        <c:v>32.799999999999997</c:v>
                      </c:pt>
                      <c:pt idx="22">
                        <c:v>30.4</c:v>
                      </c:pt>
                      <c:pt idx="23">
                        <c:v>33.9</c:v>
                      </c:pt>
                      <c:pt idx="24">
                        <c:v>33.1</c:v>
                      </c:pt>
                      <c:pt idx="25">
                        <c:v>35.799999999999997</c:v>
                      </c:pt>
                      <c:pt idx="26">
                        <c:v>35</c:v>
                      </c:pt>
                      <c:pt idx="27">
                        <c:v>34.1</c:v>
                      </c:pt>
                      <c:pt idx="28">
                        <c:v>32.5</c:v>
                      </c:pt>
                      <c:pt idx="29">
                        <c:v>34.299999999999997</c:v>
                      </c:pt>
                      <c:pt idx="30">
                        <c:v>35</c:v>
                      </c:pt>
                    </c:numCache>
                  </c:numRef>
                </c:xVal>
                <c:yVal>
                  <c:numRef>
                    <c:extLst xmlns:c15="http://schemas.microsoft.com/office/drawing/2012/chart">
                      <c:ext xmlns:c15="http://schemas.microsoft.com/office/drawing/2012/chart" uri="{02D57815-91ED-43cb-92C2-25804820EDAC}">
                        <c15:formulaRef>
                          <c15:sqref>第13章相関!$F$31:$F$61</c15:sqref>
                        </c15:formulaRef>
                      </c:ext>
                    </c:extLst>
                    <c:numCache>
                      <c:formatCode>General</c:formatCode>
                      <c:ptCount val="31"/>
                      <c:pt idx="0">
                        <c:v>13.1</c:v>
                      </c:pt>
                      <c:pt idx="1">
                        <c:v>9.9</c:v>
                      </c:pt>
                      <c:pt idx="2">
                        <c:v>16.600000000000001</c:v>
                      </c:pt>
                      <c:pt idx="3">
                        <c:v>16.600000000000001</c:v>
                      </c:pt>
                      <c:pt idx="4">
                        <c:v>12.6</c:v>
                      </c:pt>
                      <c:pt idx="5">
                        <c:v>16.7</c:v>
                      </c:pt>
                      <c:pt idx="6">
                        <c:v>10.4</c:v>
                      </c:pt>
                      <c:pt idx="7">
                        <c:v>13.3</c:v>
                      </c:pt>
                      <c:pt idx="8">
                        <c:v>17</c:v>
                      </c:pt>
                      <c:pt idx="9">
                        <c:v>12.6</c:v>
                      </c:pt>
                      <c:pt idx="10">
                        <c:v>5.0999999999999996</c:v>
                      </c:pt>
                      <c:pt idx="11">
                        <c:v>15.7</c:v>
                      </c:pt>
                      <c:pt idx="12">
                        <c:v>5.9</c:v>
                      </c:pt>
                      <c:pt idx="13">
                        <c:v>5.6</c:v>
                      </c:pt>
                      <c:pt idx="14">
                        <c:v>4.8</c:v>
                      </c:pt>
                      <c:pt idx="15">
                        <c:v>17.399999999999999</c:v>
                      </c:pt>
                      <c:pt idx="16">
                        <c:v>7.7</c:v>
                      </c:pt>
                      <c:pt idx="17">
                        <c:v>14.2</c:v>
                      </c:pt>
                      <c:pt idx="18">
                        <c:v>11.6</c:v>
                      </c:pt>
                      <c:pt idx="19">
                        <c:v>12.3</c:v>
                      </c:pt>
                      <c:pt idx="20">
                        <c:v>3.8</c:v>
                      </c:pt>
                      <c:pt idx="21">
                        <c:v>13.4</c:v>
                      </c:pt>
                      <c:pt idx="22">
                        <c:v>10.9</c:v>
                      </c:pt>
                      <c:pt idx="23">
                        <c:v>10.9</c:v>
                      </c:pt>
                      <c:pt idx="24">
                        <c:v>12.2</c:v>
                      </c:pt>
                      <c:pt idx="25">
                        <c:v>12.6</c:v>
                      </c:pt>
                      <c:pt idx="26">
                        <c:v>5.2</c:v>
                      </c:pt>
                      <c:pt idx="27">
                        <c:v>7.5</c:v>
                      </c:pt>
                      <c:pt idx="28">
                        <c:v>6.8</c:v>
                      </c:pt>
                      <c:pt idx="29">
                        <c:v>12.3</c:v>
                      </c:pt>
                      <c:pt idx="30">
                        <c:v>10.7</c:v>
                      </c:pt>
                    </c:numCache>
                  </c:numRef>
                </c:yVal>
                <c:smooth val="0"/>
                <c:extLst xmlns:c15="http://schemas.microsoft.com/office/drawing/2012/chart">
                  <c:ext xmlns:c16="http://schemas.microsoft.com/office/drawing/2014/chart" uri="{C3380CC4-5D6E-409C-BE32-E72D297353CC}">
                    <c16:uniqueId val="{00000002-B513-420F-9DA2-6BE29B62727D}"/>
                  </c:ext>
                </c:extLst>
              </c15:ser>
            </c15:filteredScatterSeries>
            <c15:filteredScatterSeries>
              <c15:ser>
                <c:idx val="3"/>
                <c:order val="3"/>
                <c:tx>
                  <c:strRef>
                    <c:extLst xmlns:c15="http://schemas.microsoft.com/office/drawing/2012/chart">
                      <c:ext xmlns:c15="http://schemas.microsoft.com/office/drawing/2012/chart" uri="{02D57815-91ED-43cb-92C2-25804820EDAC}">
                        <c15:formulaRef>
                          <c15:sqref>第13章相関!$G$30</c15:sqref>
                        </c15:formulaRef>
                      </c:ext>
                    </c:extLst>
                    <c:strCache>
                      <c:ptCount val="1"/>
                      <c:pt idx="0">
                        <c:v>野菜</c:v>
                      </c:pt>
                    </c:strCache>
                  </c:strRef>
                </c:tx>
                <c:spPr>
                  <a:ln w="19050" cap="rnd">
                    <a:noFill/>
                    <a:round/>
                  </a:ln>
                  <a:effectLst/>
                </c:spPr>
                <c:marker>
                  <c:symbol val="circle"/>
                  <c:size val="5"/>
                  <c:spPr>
                    <a:solidFill>
                      <a:schemeClr val="accent4"/>
                    </a:solidFill>
                    <a:ln w="9525">
                      <a:solidFill>
                        <a:schemeClr val="accent4"/>
                      </a:solidFill>
                    </a:ln>
                    <a:effectLst/>
                  </c:spPr>
                </c:marker>
                <c:xVal>
                  <c:numRef>
                    <c:extLst xmlns:c15="http://schemas.microsoft.com/office/drawing/2012/chart">
                      <c:ext xmlns:c15="http://schemas.microsoft.com/office/drawing/2012/chart" uri="{02D57815-91ED-43cb-92C2-25804820EDAC}">
                        <c15:formulaRef>
                          <c15:sqref>第13章相関!$C$31:$C$61</c15:sqref>
                        </c15:formulaRef>
                      </c:ext>
                    </c:extLst>
                    <c:numCache>
                      <c:formatCode>General</c:formatCode>
                      <c:ptCount val="31"/>
                      <c:pt idx="0">
                        <c:v>22.4</c:v>
                      </c:pt>
                      <c:pt idx="1">
                        <c:v>25</c:v>
                      </c:pt>
                      <c:pt idx="2">
                        <c:v>23.4</c:v>
                      </c:pt>
                      <c:pt idx="3">
                        <c:v>25.9</c:v>
                      </c:pt>
                      <c:pt idx="4">
                        <c:v>21.9</c:v>
                      </c:pt>
                      <c:pt idx="5">
                        <c:v>21.1</c:v>
                      </c:pt>
                      <c:pt idx="6">
                        <c:v>24.3</c:v>
                      </c:pt>
                      <c:pt idx="7">
                        <c:v>26.6</c:v>
                      </c:pt>
                      <c:pt idx="8">
                        <c:v>20.399999999999999</c:v>
                      </c:pt>
                      <c:pt idx="9">
                        <c:v>28.9</c:v>
                      </c:pt>
                      <c:pt idx="10">
                        <c:v>31.3</c:v>
                      </c:pt>
                      <c:pt idx="11">
                        <c:v>32</c:v>
                      </c:pt>
                      <c:pt idx="12">
                        <c:v>34.200000000000003</c:v>
                      </c:pt>
                      <c:pt idx="13">
                        <c:v>34.299999999999997</c:v>
                      </c:pt>
                      <c:pt idx="14">
                        <c:v>33.200000000000003</c:v>
                      </c:pt>
                      <c:pt idx="15">
                        <c:v>28.9</c:v>
                      </c:pt>
                      <c:pt idx="16">
                        <c:v>30.4</c:v>
                      </c:pt>
                      <c:pt idx="17">
                        <c:v>29.9</c:v>
                      </c:pt>
                      <c:pt idx="18">
                        <c:v>34.799999999999997</c:v>
                      </c:pt>
                      <c:pt idx="19">
                        <c:v>33.5</c:v>
                      </c:pt>
                      <c:pt idx="20">
                        <c:v>34.9</c:v>
                      </c:pt>
                      <c:pt idx="21">
                        <c:v>32.799999999999997</c:v>
                      </c:pt>
                      <c:pt idx="22">
                        <c:v>30.4</c:v>
                      </c:pt>
                      <c:pt idx="23">
                        <c:v>33.9</c:v>
                      </c:pt>
                      <c:pt idx="24">
                        <c:v>33.1</c:v>
                      </c:pt>
                      <c:pt idx="25">
                        <c:v>35.799999999999997</c:v>
                      </c:pt>
                      <c:pt idx="26">
                        <c:v>35</c:v>
                      </c:pt>
                      <c:pt idx="27">
                        <c:v>34.1</c:v>
                      </c:pt>
                      <c:pt idx="28">
                        <c:v>32.5</c:v>
                      </c:pt>
                      <c:pt idx="29">
                        <c:v>34.299999999999997</c:v>
                      </c:pt>
                      <c:pt idx="30">
                        <c:v>35</c:v>
                      </c:pt>
                    </c:numCache>
                  </c:numRef>
                </c:xVal>
                <c:yVal>
                  <c:numRef>
                    <c:extLst xmlns:c15="http://schemas.microsoft.com/office/drawing/2012/chart">
                      <c:ext xmlns:c15="http://schemas.microsoft.com/office/drawing/2012/chart" uri="{02D57815-91ED-43cb-92C2-25804820EDAC}">
                        <c15:formulaRef>
                          <c15:sqref>第13章相関!$G$31:$G$61</c15:sqref>
                        </c15:formulaRef>
                      </c:ext>
                    </c:extLst>
                    <c:numCache>
                      <c:formatCode>General</c:formatCode>
                      <c:ptCount val="31"/>
                      <c:pt idx="0">
                        <c:v>9.6</c:v>
                      </c:pt>
                      <c:pt idx="1">
                        <c:v>0.6</c:v>
                      </c:pt>
                      <c:pt idx="2">
                        <c:v>1.1000000000000001</c:v>
                      </c:pt>
                      <c:pt idx="3">
                        <c:v>10.6</c:v>
                      </c:pt>
                      <c:pt idx="4">
                        <c:v>11.5</c:v>
                      </c:pt>
                      <c:pt idx="5">
                        <c:v>7.5</c:v>
                      </c:pt>
                      <c:pt idx="6">
                        <c:v>16.399999999999999</c:v>
                      </c:pt>
                      <c:pt idx="7">
                        <c:v>0.9</c:v>
                      </c:pt>
                      <c:pt idx="8">
                        <c:v>11.4</c:v>
                      </c:pt>
                      <c:pt idx="9">
                        <c:v>2.2000000000000002</c:v>
                      </c:pt>
                      <c:pt idx="10">
                        <c:v>1.1000000000000001</c:v>
                      </c:pt>
                      <c:pt idx="11">
                        <c:v>3.4</c:v>
                      </c:pt>
                      <c:pt idx="12">
                        <c:v>4.4000000000000004</c:v>
                      </c:pt>
                      <c:pt idx="13">
                        <c:v>2.6</c:v>
                      </c:pt>
                      <c:pt idx="14">
                        <c:v>1.4</c:v>
                      </c:pt>
                      <c:pt idx="15">
                        <c:v>18.399999999999999</c:v>
                      </c:pt>
                      <c:pt idx="16">
                        <c:v>3.1</c:v>
                      </c:pt>
                      <c:pt idx="17">
                        <c:v>11.8</c:v>
                      </c:pt>
                      <c:pt idx="18">
                        <c:v>3.3</c:v>
                      </c:pt>
                      <c:pt idx="19">
                        <c:v>14.5</c:v>
                      </c:pt>
                      <c:pt idx="20">
                        <c:v>0.5</c:v>
                      </c:pt>
                      <c:pt idx="21">
                        <c:v>15</c:v>
                      </c:pt>
                      <c:pt idx="22">
                        <c:v>0.6</c:v>
                      </c:pt>
                      <c:pt idx="23">
                        <c:v>18.5</c:v>
                      </c:pt>
                      <c:pt idx="24">
                        <c:v>4.0999999999999996</c:v>
                      </c:pt>
                      <c:pt idx="25">
                        <c:v>17.8</c:v>
                      </c:pt>
                      <c:pt idx="26">
                        <c:v>4.7</c:v>
                      </c:pt>
                      <c:pt idx="27">
                        <c:v>4.5</c:v>
                      </c:pt>
                      <c:pt idx="28">
                        <c:v>3.4</c:v>
                      </c:pt>
                      <c:pt idx="29">
                        <c:v>15.7</c:v>
                      </c:pt>
                      <c:pt idx="30">
                        <c:v>3.8</c:v>
                      </c:pt>
                    </c:numCache>
                  </c:numRef>
                </c:yVal>
                <c:smooth val="0"/>
                <c:extLst xmlns:c15="http://schemas.microsoft.com/office/drawing/2012/chart">
                  <c:ext xmlns:c16="http://schemas.microsoft.com/office/drawing/2014/chart" uri="{C3380CC4-5D6E-409C-BE32-E72D297353CC}">
                    <c16:uniqueId val="{00000003-B513-420F-9DA2-6BE29B62727D}"/>
                  </c:ext>
                </c:extLst>
              </c15:ser>
            </c15:filteredScatterSeries>
          </c:ext>
        </c:extLst>
      </c:scatterChart>
      <c:valAx>
        <c:axId val="602539712"/>
        <c:scaling>
          <c:orientation val="minMax"/>
          <c:min val="2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最高気温</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41882432"/>
        <c:crosses val="autoZero"/>
        <c:crossBetween val="midCat"/>
      </c:valAx>
      <c:valAx>
        <c:axId val="1418824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肉類</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253971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2"/>
          <c:order val="2"/>
          <c:tx>
            <c:strRef>
              <c:f>第13章相関!$F$30</c:f>
              <c:strCache>
                <c:ptCount val="1"/>
                <c:pt idx="0">
                  <c:v>魚類</c:v>
                </c:pt>
              </c:strCache>
              <c:extLst xmlns:c15="http://schemas.microsoft.com/office/drawing/2012/chart"/>
            </c:strRef>
          </c:tx>
          <c:spPr>
            <a:ln w="19050" cap="rnd">
              <a:noFill/>
              <a:round/>
            </a:ln>
            <a:effectLst/>
          </c:spPr>
          <c:marker>
            <c:symbol val="circle"/>
            <c:size val="5"/>
            <c:spPr>
              <a:solidFill>
                <a:schemeClr val="accent3"/>
              </a:solidFill>
              <a:ln w="9525">
                <a:solidFill>
                  <a:schemeClr val="accent3"/>
                </a:solidFill>
              </a:ln>
              <a:effectLst/>
            </c:spPr>
          </c:marker>
          <c:xVal>
            <c:numRef>
              <c:f>第13章相関!$C$31:$C$61</c:f>
              <c:numCache>
                <c:formatCode>General</c:formatCode>
                <c:ptCount val="31"/>
                <c:pt idx="0">
                  <c:v>22.4</c:v>
                </c:pt>
                <c:pt idx="1">
                  <c:v>25</c:v>
                </c:pt>
                <c:pt idx="2">
                  <c:v>23.4</c:v>
                </c:pt>
                <c:pt idx="3">
                  <c:v>25.9</c:v>
                </c:pt>
                <c:pt idx="4">
                  <c:v>21.9</c:v>
                </c:pt>
                <c:pt idx="5">
                  <c:v>21.1</c:v>
                </c:pt>
                <c:pt idx="6">
                  <c:v>24.3</c:v>
                </c:pt>
                <c:pt idx="7">
                  <c:v>26.6</c:v>
                </c:pt>
                <c:pt idx="8">
                  <c:v>20.399999999999999</c:v>
                </c:pt>
                <c:pt idx="9">
                  <c:v>28.9</c:v>
                </c:pt>
                <c:pt idx="10">
                  <c:v>31.3</c:v>
                </c:pt>
                <c:pt idx="11">
                  <c:v>32</c:v>
                </c:pt>
                <c:pt idx="12">
                  <c:v>34.200000000000003</c:v>
                </c:pt>
                <c:pt idx="13">
                  <c:v>34.299999999999997</c:v>
                </c:pt>
                <c:pt idx="14">
                  <c:v>33.200000000000003</c:v>
                </c:pt>
                <c:pt idx="15">
                  <c:v>28.9</c:v>
                </c:pt>
                <c:pt idx="16">
                  <c:v>30.4</c:v>
                </c:pt>
                <c:pt idx="17">
                  <c:v>29.9</c:v>
                </c:pt>
                <c:pt idx="18">
                  <c:v>34.799999999999997</c:v>
                </c:pt>
                <c:pt idx="19">
                  <c:v>33.5</c:v>
                </c:pt>
                <c:pt idx="20">
                  <c:v>34.9</c:v>
                </c:pt>
                <c:pt idx="21">
                  <c:v>32.799999999999997</c:v>
                </c:pt>
                <c:pt idx="22">
                  <c:v>30.4</c:v>
                </c:pt>
                <c:pt idx="23">
                  <c:v>33.9</c:v>
                </c:pt>
                <c:pt idx="24">
                  <c:v>33.1</c:v>
                </c:pt>
                <c:pt idx="25">
                  <c:v>35.799999999999997</c:v>
                </c:pt>
                <c:pt idx="26">
                  <c:v>35</c:v>
                </c:pt>
                <c:pt idx="27">
                  <c:v>34.1</c:v>
                </c:pt>
                <c:pt idx="28">
                  <c:v>32.5</c:v>
                </c:pt>
                <c:pt idx="29">
                  <c:v>34.299999999999997</c:v>
                </c:pt>
                <c:pt idx="30">
                  <c:v>35</c:v>
                </c:pt>
              </c:numCache>
              <c:extLst xmlns:c15="http://schemas.microsoft.com/office/drawing/2012/chart"/>
            </c:numRef>
          </c:xVal>
          <c:yVal>
            <c:numRef>
              <c:f>第13章相関!$F$31:$F$61</c:f>
              <c:numCache>
                <c:formatCode>General</c:formatCode>
                <c:ptCount val="31"/>
                <c:pt idx="0">
                  <c:v>13.1</c:v>
                </c:pt>
                <c:pt idx="1">
                  <c:v>9.9</c:v>
                </c:pt>
                <c:pt idx="2">
                  <c:v>16.600000000000001</c:v>
                </c:pt>
                <c:pt idx="3">
                  <c:v>16.600000000000001</c:v>
                </c:pt>
                <c:pt idx="4">
                  <c:v>12.6</c:v>
                </c:pt>
                <c:pt idx="5">
                  <c:v>16.7</c:v>
                </c:pt>
                <c:pt idx="6">
                  <c:v>10.4</c:v>
                </c:pt>
                <c:pt idx="7">
                  <c:v>13.3</c:v>
                </c:pt>
                <c:pt idx="8">
                  <c:v>17</c:v>
                </c:pt>
                <c:pt idx="9">
                  <c:v>12.6</c:v>
                </c:pt>
                <c:pt idx="10">
                  <c:v>5.0999999999999996</c:v>
                </c:pt>
                <c:pt idx="11">
                  <c:v>15.7</c:v>
                </c:pt>
                <c:pt idx="12">
                  <c:v>5.9</c:v>
                </c:pt>
                <c:pt idx="13">
                  <c:v>5.6</c:v>
                </c:pt>
                <c:pt idx="14">
                  <c:v>4.8</c:v>
                </c:pt>
                <c:pt idx="15">
                  <c:v>17.399999999999999</c:v>
                </c:pt>
                <c:pt idx="16">
                  <c:v>7.7</c:v>
                </c:pt>
                <c:pt idx="17">
                  <c:v>14.2</c:v>
                </c:pt>
                <c:pt idx="18">
                  <c:v>11.6</c:v>
                </c:pt>
                <c:pt idx="19">
                  <c:v>12.3</c:v>
                </c:pt>
                <c:pt idx="20">
                  <c:v>3.8</c:v>
                </c:pt>
                <c:pt idx="21">
                  <c:v>13.4</c:v>
                </c:pt>
                <c:pt idx="22">
                  <c:v>10.9</c:v>
                </c:pt>
                <c:pt idx="23">
                  <c:v>10.9</c:v>
                </c:pt>
                <c:pt idx="24">
                  <c:v>12.2</c:v>
                </c:pt>
                <c:pt idx="25">
                  <c:v>12.6</c:v>
                </c:pt>
                <c:pt idx="26">
                  <c:v>5.2</c:v>
                </c:pt>
                <c:pt idx="27">
                  <c:v>7.5</c:v>
                </c:pt>
                <c:pt idx="28">
                  <c:v>6.8</c:v>
                </c:pt>
                <c:pt idx="29">
                  <c:v>12.3</c:v>
                </c:pt>
                <c:pt idx="30">
                  <c:v>10.7</c:v>
                </c:pt>
              </c:numCache>
              <c:extLst xmlns:c15="http://schemas.microsoft.com/office/drawing/2012/chart"/>
            </c:numRef>
          </c:yVal>
          <c:smooth val="0"/>
          <c:extLst>
            <c:ext xmlns:c16="http://schemas.microsoft.com/office/drawing/2014/chart" uri="{C3380CC4-5D6E-409C-BE32-E72D297353CC}">
              <c16:uniqueId val="{00000002-1F3D-4D0A-8636-252CB14E0681}"/>
            </c:ext>
          </c:extLst>
        </c:ser>
        <c:dLbls>
          <c:showLegendKey val="0"/>
          <c:showVal val="0"/>
          <c:showCatName val="0"/>
          <c:showSerName val="0"/>
          <c:showPercent val="0"/>
          <c:showBubbleSize val="0"/>
        </c:dLbls>
        <c:axId val="602539712"/>
        <c:axId val="141882432"/>
        <c:extLst>
          <c:ext xmlns:c15="http://schemas.microsoft.com/office/drawing/2012/chart" uri="{02D57815-91ED-43cb-92C2-25804820EDAC}">
            <c15:filteredScatterSeries>
              <c15:ser>
                <c:idx val="0"/>
                <c:order val="0"/>
                <c:tx>
                  <c:strRef>
                    <c:extLst>
                      <c:ext uri="{02D57815-91ED-43cb-92C2-25804820EDAC}">
                        <c15:formulaRef>
                          <c15:sqref>第13章相関!$D$30</c15:sqref>
                        </c15:formulaRef>
                      </c:ext>
                    </c:extLst>
                    <c:strCache>
                      <c:ptCount val="1"/>
                      <c:pt idx="0">
                        <c:v>アルコール</c:v>
                      </c:pt>
                    </c:strCache>
                  </c:strRef>
                </c:tx>
                <c:spPr>
                  <a:ln w="19050" cap="rnd">
                    <a:noFill/>
                    <a:round/>
                  </a:ln>
                  <a:effectLst/>
                </c:spPr>
                <c:marker>
                  <c:symbol val="circle"/>
                  <c:size val="5"/>
                  <c:spPr>
                    <a:solidFill>
                      <a:schemeClr val="accent1"/>
                    </a:solidFill>
                    <a:ln w="9525">
                      <a:solidFill>
                        <a:schemeClr val="accent1"/>
                      </a:solidFill>
                    </a:ln>
                    <a:effectLst/>
                  </c:spPr>
                </c:marker>
                <c:xVal>
                  <c:numRef>
                    <c:extLst>
                      <c:ext uri="{02D57815-91ED-43cb-92C2-25804820EDAC}">
                        <c15:formulaRef>
                          <c15:sqref>第13章相関!$C$31:$C$61</c15:sqref>
                        </c15:formulaRef>
                      </c:ext>
                    </c:extLst>
                    <c:numCache>
                      <c:formatCode>General</c:formatCode>
                      <c:ptCount val="31"/>
                      <c:pt idx="0">
                        <c:v>22.4</c:v>
                      </c:pt>
                      <c:pt idx="1">
                        <c:v>25</c:v>
                      </c:pt>
                      <c:pt idx="2">
                        <c:v>23.4</c:v>
                      </c:pt>
                      <c:pt idx="3">
                        <c:v>25.9</c:v>
                      </c:pt>
                      <c:pt idx="4">
                        <c:v>21.9</c:v>
                      </c:pt>
                      <c:pt idx="5">
                        <c:v>21.1</c:v>
                      </c:pt>
                      <c:pt idx="6">
                        <c:v>24.3</c:v>
                      </c:pt>
                      <c:pt idx="7">
                        <c:v>26.6</c:v>
                      </c:pt>
                      <c:pt idx="8">
                        <c:v>20.399999999999999</c:v>
                      </c:pt>
                      <c:pt idx="9">
                        <c:v>28.9</c:v>
                      </c:pt>
                      <c:pt idx="10">
                        <c:v>31.3</c:v>
                      </c:pt>
                      <c:pt idx="11">
                        <c:v>32</c:v>
                      </c:pt>
                      <c:pt idx="12">
                        <c:v>34.200000000000003</c:v>
                      </c:pt>
                      <c:pt idx="13">
                        <c:v>34.299999999999997</c:v>
                      </c:pt>
                      <c:pt idx="14">
                        <c:v>33.200000000000003</c:v>
                      </c:pt>
                      <c:pt idx="15">
                        <c:v>28.9</c:v>
                      </c:pt>
                      <c:pt idx="16">
                        <c:v>30.4</c:v>
                      </c:pt>
                      <c:pt idx="17">
                        <c:v>29.9</c:v>
                      </c:pt>
                      <c:pt idx="18">
                        <c:v>34.799999999999997</c:v>
                      </c:pt>
                      <c:pt idx="19">
                        <c:v>33.5</c:v>
                      </c:pt>
                      <c:pt idx="20">
                        <c:v>34.9</c:v>
                      </c:pt>
                      <c:pt idx="21">
                        <c:v>32.799999999999997</c:v>
                      </c:pt>
                      <c:pt idx="22">
                        <c:v>30.4</c:v>
                      </c:pt>
                      <c:pt idx="23">
                        <c:v>33.9</c:v>
                      </c:pt>
                      <c:pt idx="24">
                        <c:v>33.1</c:v>
                      </c:pt>
                      <c:pt idx="25">
                        <c:v>35.799999999999997</c:v>
                      </c:pt>
                      <c:pt idx="26">
                        <c:v>35</c:v>
                      </c:pt>
                      <c:pt idx="27">
                        <c:v>34.1</c:v>
                      </c:pt>
                      <c:pt idx="28">
                        <c:v>32.5</c:v>
                      </c:pt>
                      <c:pt idx="29">
                        <c:v>34.299999999999997</c:v>
                      </c:pt>
                      <c:pt idx="30">
                        <c:v>35</c:v>
                      </c:pt>
                    </c:numCache>
                  </c:numRef>
                </c:xVal>
                <c:yVal>
                  <c:numRef>
                    <c:extLst>
                      <c:ext uri="{02D57815-91ED-43cb-92C2-25804820EDAC}">
                        <c15:formulaRef>
                          <c15:sqref>第13章相関!$D$31:$D$61</c15:sqref>
                        </c15:formulaRef>
                      </c:ext>
                    </c:extLst>
                    <c:numCache>
                      <c:formatCode>General</c:formatCode>
                      <c:ptCount val="31"/>
                      <c:pt idx="0">
                        <c:v>2.2999999999999998</c:v>
                      </c:pt>
                      <c:pt idx="1">
                        <c:v>3.8</c:v>
                      </c:pt>
                      <c:pt idx="2">
                        <c:v>3.1</c:v>
                      </c:pt>
                      <c:pt idx="3">
                        <c:v>4.2</c:v>
                      </c:pt>
                      <c:pt idx="4">
                        <c:v>2.8</c:v>
                      </c:pt>
                      <c:pt idx="5">
                        <c:v>3</c:v>
                      </c:pt>
                      <c:pt idx="6">
                        <c:v>3.7</c:v>
                      </c:pt>
                      <c:pt idx="7">
                        <c:v>3.5</c:v>
                      </c:pt>
                      <c:pt idx="8">
                        <c:v>2.8</c:v>
                      </c:pt>
                      <c:pt idx="9">
                        <c:v>4</c:v>
                      </c:pt>
                      <c:pt idx="10">
                        <c:v>4.5999999999999996</c:v>
                      </c:pt>
                      <c:pt idx="11">
                        <c:v>3.9</c:v>
                      </c:pt>
                      <c:pt idx="12">
                        <c:v>5.5</c:v>
                      </c:pt>
                      <c:pt idx="13">
                        <c:v>3.6</c:v>
                      </c:pt>
                      <c:pt idx="14">
                        <c:v>4.5999999999999996</c:v>
                      </c:pt>
                      <c:pt idx="15">
                        <c:v>4.5999999999999996</c:v>
                      </c:pt>
                      <c:pt idx="16">
                        <c:v>4.5999999999999996</c:v>
                      </c:pt>
                      <c:pt idx="17">
                        <c:v>4</c:v>
                      </c:pt>
                      <c:pt idx="18">
                        <c:v>5.5</c:v>
                      </c:pt>
                      <c:pt idx="19">
                        <c:v>4</c:v>
                      </c:pt>
                      <c:pt idx="20">
                        <c:v>3.9</c:v>
                      </c:pt>
                      <c:pt idx="21">
                        <c:v>4.2</c:v>
                      </c:pt>
                      <c:pt idx="22">
                        <c:v>3.6</c:v>
                      </c:pt>
                      <c:pt idx="23">
                        <c:v>5.2</c:v>
                      </c:pt>
                      <c:pt idx="24">
                        <c:v>4.7</c:v>
                      </c:pt>
                      <c:pt idx="25">
                        <c:v>5.7</c:v>
                      </c:pt>
                      <c:pt idx="26">
                        <c:v>4.3</c:v>
                      </c:pt>
                      <c:pt idx="27">
                        <c:v>4.7</c:v>
                      </c:pt>
                      <c:pt idx="28">
                        <c:v>4.5</c:v>
                      </c:pt>
                      <c:pt idx="29">
                        <c:v>4.7</c:v>
                      </c:pt>
                      <c:pt idx="30">
                        <c:v>5</c:v>
                      </c:pt>
                    </c:numCache>
                  </c:numRef>
                </c:yVal>
                <c:smooth val="0"/>
                <c:extLst>
                  <c:ext xmlns:c16="http://schemas.microsoft.com/office/drawing/2014/chart" uri="{C3380CC4-5D6E-409C-BE32-E72D297353CC}">
                    <c16:uniqueId val="{00000000-1F3D-4D0A-8636-252CB14E0681}"/>
                  </c:ext>
                </c:extLst>
              </c15:ser>
            </c15:filteredScatterSeries>
            <c15:filteredScatterSeries>
              <c15:ser>
                <c:idx val="1"/>
                <c:order val="1"/>
                <c:tx>
                  <c:strRef>
                    <c:extLst xmlns:c15="http://schemas.microsoft.com/office/drawing/2012/chart">
                      <c:ext xmlns:c15="http://schemas.microsoft.com/office/drawing/2012/chart" uri="{02D57815-91ED-43cb-92C2-25804820EDAC}">
                        <c15:formulaRef>
                          <c15:sqref>第13章相関!$E$30</c15:sqref>
                        </c15:formulaRef>
                      </c:ext>
                    </c:extLst>
                    <c:strCache>
                      <c:ptCount val="1"/>
                      <c:pt idx="0">
                        <c:v>肉類</c:v>
                      </c:pt>
                    </c:strCache>
                  </c:strRef>
                </c:tx>
                <c:spPr>
                  <a:ln w="19050" cap="rnd">
                    <a:noFill/>
                    <a:round/>
                  </a:ln>
                  <a:effectLst/>
                </c:spPr>
                <c:marker>
                  <c:symbol val="circle"/>
                  <c:size val="5"/>
                  <c:spPr>
                    <a:solidFill>
                      <a:schemeClr val="accent2"/>
                    </a:solidFill>
                    <a:ln w="9525">
                      <a:solidFill>
                        <a:schemeClr val="accent2"/>
                      </a:solidFill>
                    </a:ln>
                    <a:effectLst/>
                  </c:spPr>
                </c:marker>
                <c:xVal>
                  <c:numRef>
                    <c:extLst xmlns:c15="http://schemas.microsoft.com/office/drawing/2012/chart">
                      <c:ext xmlns:c15="http://schemas.microsoft.com/office/drawing/2012/chart" uri="{02D57815-91ED-43cb-92C2-25804820EDAC}">
                        <c15:formulaRef>
                          <c15:sqref>第13章相関!$C$31:$C$61</c15:sqref>
                        </c15:formulaRef>
                      </c:ext>
                    </c:extLst>
                    <c:numCache>
                      <c:formatCode>General</c:formatCode>
                      <c:ptCount val="31"/>
                      <c:pt idx="0">
                        <c:v>22.4</c:v>
                      </c:pt>
                      <c:pt idx="1">
                        <c:v>25</c:v>
                      </c:pt>
                      <c:pt idx="2">
                        <c:v>23.4</c:v>
                      </c:pt>
                      <c:pt idx="3">
                        <c:v>25.9</c:v>
                      </c:pt>
                      <c:pt idx="4">
                        <c:v>21.9</c:v>
                      </c:pt>
                      <c:pt idx="5">
                        <c:v>21.1</c:v>
                      </c:pt>
                      <c:pt idx="6">
                        <c:v>24.3</c:v>
                      </c:pt>
                      <c:pt idx="7">
                        <c:v>26.6</c:v>
                      </c:pt>
                      <c:pt idx="8">
                        <c:v>20.399999999999999</c:v>
                      </c:pt>
                      <c:pt idx="9">
                        <c:v>28.9</c:v>
                      </c:pt>
                      <c:pt idx="10">
                        <c:v>31.3</c:v>
                      </c:pt>
                      <c:pt idx="11">
                        <c:v>32</c:v>
                      </c:pt>
                      <c:pt idx="12">
                        <c:v>34.200000000000003</c:v>
                      </c:pt>
                      <c:pt idx="13">
                        <c:v>34.299999999999997</c:v>
                      </c:pt>
                      <c:pt idx="14">
                        <c:v>33.200000000000003</c:v>
                      </c:pt>
                      <c:pt idx="15">
                        <c:v>28.9</c:v>
                      </c:pt>
                      <c:pt idx="16">
                        <c:v>30.4</c:v>
                      </c:pt>
                      <c:pt idx="17">
                        <c:v>29.9</c:v>
                      </c:pt>
                      <c:pt idx="18">
                        <c:v>34.799999999999997</c:v>
                      </c:pt>
                      <c:pt idx="19">
                        <c:v>33.5</c:v>
                      </c:pt>
                      <c:pt idx="20">
                        <c:v>34.9</c:v>
                      </c:pt>
                      <c:pt idx="21">
                        <c:v>32.799999999999997</c:v>
                      </c:pt>
                      <c:pt idx="22">
                        <c:v>30.4</c:v>
                      </c:pt>
                      <c:pt idx="23">
                        <c:v>33.9</c:v>
                      </c:pt>
                      <c:pt idx="24">
                        <c:v>33.1</c:v>
                      </c:pt>
                      <c:pt idx="25">
                        <c:v>35.799999999999997</c:v>
                      </c:pt>
                      <c:pt idx="26">
                        <c:v>35</c:v>
                      </c:pt>
                      <c:pt idx="27">
                        <c:v>34.1</c:v>
                      </c:pt>
                      <c:pt idx="28">
                        <c:v>32.5</c:v>
                      </c:pt>
                      <c:pt idx="29">
                        <c:v>34.299999999999997</c:v>
                      </c:pt>
                      <c:pt idx="30">
                        <c:v>35</c:v>
                      </c:pt>
                    </c:numCache>
                  </c:numRef>
                </c:xVal>
                <c:yVal>
                  <c:numRef>
                    <c:extLst xmlns:c15="http://schemas.microsoft.com/office/drawing/2012/chart">
                      <c:ext xmlns:c15="http://schemas.microsoft.com/office/drawing/2012/chart" uri="{02D57815-91ED-43cb-92C2-25804820EDAC}">
                        <c15:formulaRef>
                          <c15:sqref>第13章相関!$E$31:$E$61</c15:sqref>
                        </c15:formulaRef>
                      </c:ext>
                    </c:extLst>
                    <c:numCache>
                      <c:formatCode>General</c:formatCode>
                      <c:ptCount val="31"/>
                      <c:pt idx="0">
                        <c:v>17.399999999999999</c:v>
                      </c:pt>
                      <c:pt idx="1">
                        <c:v>15.4</c:v>
                      </c:pt>
                      <c:pt idx="2">
                        <c:v>19.399999999999999</c:v>
                      </c:pt>
                      <c:pt idx="3">
                        <c:v>18.5</c:v>
                      </c:pt>
                      <c:pt idx="4">
                        <c:v>15.3</c:v>
                      </c:pt>
                      <c:pt idx="5">
                        <c:v>18.8</c:v>
                      </c:pt>
                      <c:pt idx="6">
                        <c:v>19.7</c:v>
                      </c:pt>
                      <c:pt idx="7">
                        <c:v>19.899999999999999</c:v>
                      </c:pt>
                      <c:pt idx="8">
                        <c:v>18.7</c:v>
                      </c:pt>
                      <c:pt idx="9">
                        <c:v>15.7</c:v>
                      </c:pt>
                      <c:pt idx="10">
                        <c:v>18.899999999999999</c:v>
                      </c:pt>
                      <c:pt idx="11">
                        <c:v>17.3</c:v>
                      </c:pt>
                      <c:pt idx="12">
                        <c:v>18.3</c:v>
                      </c:pt>
                      <c:pt idx="13">
                        <c:v>17.3</c:v>
                      </c:pt>
                      <c:pt idx="14">
                        <c:v>15.3</c:v>
                      </c:pt>
                      <c:pt idx="15">
                        <c:v>16.899999999999999</c:v>
                      </c:pt>
                      <c:pt idx="16">
                        <c:v>15.8</c:v>
                      </c:pt>
                      <c:pt idx="17">
                        <c:v>19.399999999999999</c:v>
                      </c:pt>
                      <c:pt idx="18">
                        <c:v>18</c:v>
                      </c:pt>
                      <c:pt idx="19">
                        <c:v>16.5</c:v>
                      </c:pt>
                      <c:pt idx="20">
                        <c:v>15.3</c:v>
                      </c:pt>
                      <c:pt idx="21">
                        <c:v>19.2</c:v>
                      </c:pt>
                      <c:pt idx="22">
                        <c:v>16.3</c:v>
                      </c:pt>
                      <c:pt idx="23">
                        <c:v>16.7</c:v>
                      </c:pt>
                      <c:pt idx="24">
                        <c:v>18.600000000000001</c:v>
                      </c:pt>
                      <c:pt idx="25">
                        <c:v>19.2</c:v>
                      </c:pt>
                      <c:pt idx="26">
                        <c:v>17.7</c:v>
                      </c:pt>
                      <c:pt idx="27">
                        <c:v>19.899999999999999</c:v>
                      </c:pt>
                      <c:pt idx="28">
                        <c:v>17.8</c:v>
                      </c:pt>
                      <c:pt idx="29">
                        <c:v>18.5</c:v>
                      </c:pt>
                      <c:pt idx="30">
                        <c:v>16.8</c:v>
                      </c:pt>
                    </c:numCache>
                  </c:numRef>
                </c:yVal>
                <c:smooth val="0"/>
                <c:extLst xmlns:c15="http://schemas.microsoft.com/office/drawing/2012/chart">
                  <c:ext xmlns:c16="http://schemas.microsoft.com/office/drawing/2014/chart" uri="{C3380CC4-5D6E-409C-BE32-E72D297353CC}">
                    <c16:uniqueId val="{00000001-1F3D-4D0A-8636-252CB14E0681}"/>
                  </c:ext>
                </c:extLst>
              </c15:ser>
            </c15:filteredScatterSeries>
            <c15:filteredScatterSeries>
              <c15:ser>
                <c:idx val="3"/>
                <c:order val="3"/>
                <c:tx>
                  <c:strRef>
                    <c:extLst xmlns:c15="http://schemas.microsoft.com/office/drawing/2012/chart">
                      <c:ext xmlns:c15="http://schemas.microsoft.com/office/drawing/2012/chart" uri="{02D57815-91ED-43cb-92C2-25804820EDAC}">
                        <c15:formulaRef>
                          <c15:sqref>第13章相関!$G$30</c15:sqref>
                        </c15:formulaRef>
                      </c:ext>
                    </c:extLst>
                    <c:strCache>
                      <c:ptCount val="1"/>
                      <c:pt idx="0">
                        <c:v>野菜</c:v>
                      </c:pt>
                    </c:strCache>
                  </c:strRef>
                </c:tx>
                <c:spPr>
                  <a:ln w="19050" cap="rnd">
                    <a:noFill/>
                    <a:round/>
                  </a:ln>
                  <a:effectLst/>
                </c:spPr>
                <c:marker>
                  <c:symbol val="circle"/>
                  <c:size val="5"/>
                  <c:spPr>
                    <a:solidFill>
                      <a:schemeClr val="accent4"/>
                    </a:solidFill>
                    <a:ln w="9525">
                      <a:solidFill>
                        <a:schemeClr val="accent4"/>
                      </a:solidFill>
                    </a:ln>
                    <a:effectLst/>
                  </c:spPr>
                </c:marker>
                <c:xVal>
                  <c:numRef>
                    <c:extLst xmlns:c15="http://schemas.microsoft.com/office/drawing/2012/chart">
                      <c:ext xmlns:c15="http://schemas.microsoft.com/office/drawing/2012/chart" uri="{02D57815-91ED-43cb-92C2-25804820EDAC}">
                        <c15:formulaRef>
                          <c15:sqref>第13章相関!$C$31:$C$61</c15:sqref>
                        </c15:formulaRef>
                      </c:ext>
                    </c:extLst>
                    <c:numCache>
                      <c:formatCode>General</c:formatCode>
                      <c:ptCount val="31"/>
                      <c:pt idx="0">
                        <c:v>22.4</c:v>
                      </c:pt>
                      <c:pt idx="1">
                        <c:v>25</c:v>
                      </c:pt>
                      <c:pt idx="2">
                        <c:v>23.4</c:v>
                      </c:pt>
                      <c:pt idx="3">
                        <c:v>25.9</c:v>
                      </c:pt>
                      <c:pt idx="4">
                        <c:v>21.9</c:v>
                      </c:pt>
                      <c:pt idx="5">
                        <c:v>21.1</c:v>
                      </c:pt>
                      <c:pt idx="6">
                        <c:v>24.3</c:v>
                      </c:pt>
                      <c:pt idx="7">
                        <c:v>26.6</c:v>
                      </c:pt>
                      <c:pt idx="8">
                        <c:v>20.399999999999999</c:v>
                      </c:pt>
                      <c:pt idx="9">
                        <c:v>28.9</c:v>
                      </c:pt>
                      <c:pt idx="10">
                        <c:v>31.3</c:v>
                      </c:pt>
                      <c:pt idx="11">
                        <c:v>32</c:v>
                      </c:pt>
                      <c:pt idx="12">
                        <c:v>34.200000000000003</c:v>
                      </c:pt>
                      <c:pt idx="13">
                        <c:v>34.299999999999997</c:v>
                      </c:pt>
                      <c:pt idx="14">
                        <c:v>33.200000000000003</c:v>
                      </c:pt>
                      <c:pt idx="15">
                        <c:v>28.9</c:v>
                      </c:pt>
                      <c:pt idx="16">
                        <c:v>30.4</c:v>
                      </c:pt>
                      <c:pt idx="17">
                        <c:v>29.9</c:v>
                      </c:pt>
                      <c:pt idx="18">
                        <c:v>34.799999999999997</c:v>
                      </c:pt>
                      <c:pt idx="19">
                        <c:v>33.5</c:v>
                      </c:pt>
                      <c:pt idx="20">
                        <c:v>34.9</c:v>
                      </c:pt>
                      <c:pt idx="21">
                        <c:v>32.799999999999997</c:v>
                      </c:pt>
                      <c:pt idx="22">
                        <c:v>30.4</c:v>
                      </c:pt>
                      <c:pt idx="23">
                        <c:v>33.9</c:v>
                      </c:pt>
                      <c:pt idx="24">
                        <c:v>33.1</c:v>
                      </c:pt>
                      <c:pt idx="25">
                        <c:v>35.799999999999997</c:v>
                      </c:pt>
                      <c:pt idx="26">
                        <c:v>35</c:v>
                      </c:pt>
                      <c:pt idx="27">
                        <c:v>34.1</c:v>
                      </c:pt>
                      <c:pt idx="28">
                        <c:v>32.5</c:v>
                      </c:pt>
                      <c:pt idx="29">
                        <c:v>34.299999999999997</c:v>
                      </c:pt>
                      <c:pt idx="30">
                        <c:v>35</c:v>
                      </c:pt>
                    </c:numCache>
                  </c:numRef>
                </c:xVal>
                <c:yVal>
                  <c:numRef>
                    <c:extLst xmlns:c15="http://schemas.microsoft.com/office/drawing/2012/chart">
                      <c:ext xmlns:c15="http://schemas.microsoft.com/office/drawing/2012/chart" uri="{02D57815-91ED-43cb-92C2-25804820EDAC}">
                        <c15:formulaRef>
                          <c15:sqref>第13章相関!$G$31:$G$61</c15:sqref>
                        </c15:formulaRef>
                      </c:ext>
                    </c:extLst>
                    <c:numCache>
                      <c:formatCode>General</c:formatCode>
                      <c:ptCount val="31"/>
                      <c:pt idx="0">
                        <c:v>9.6</c:v>
                      </c:pt>
                      <c:pt idx="1">
                        <c:v>0.6</c:v>
                      </c:pt>
                      <c:pt idx="2">
                        <c:v>1.1000000000000001</c:v>
                      </c:pt>
                      <c:pt idx="3">
                        <c:v>10.6</c:v>
                      </c:pt>
                      <c:pt idx="4">
                        <c:v>11.5</c:v>
                      </c:pt>
                      <c:pt idx="5">
                        <c:v>7.5</c:v>
                      </c:pt>
                      <c:pt idx="6">
                        <c:v>16.399999999999999</c:v>
                      </c:pt>
                      <c:pt idx="7">
                        <c:v>0.9</c:v>
                      </c:pt>
                      <c:pt idx="8">
                        <c:v>11.4</c:v>
                      </c:pt>
                      <c:pt idx="9">
                        <c:v>2.2000000000000002</c:v>
                      </c:pt>
                      <c:pt idx="10">
                        <c:v>1.1000000000000001</c:v>
                      </c:pt>
                      <c:pt idx="11">
                        <c:v>3.4</c:v>
                      </c:pt>
                      <c:pt idx="12">
                        <c:v>4.4000000000000004</c:v>
                      </c:pt>
                      <c:pt idx="13">
                        <c:v>2.6</c:v>
                      </c:pt>
                      <c:pt idx="14">
                        <c:v>1.4</c:v>
                      </c:pt>
                      <c:pt idx="15">
                        <c:v>18.399999999999999</c:v>
                      </c:pt>
                      <c:pt idx="16">
                        <c:v>3.1</c:v>
                      </c:pt>
                      <c:pt idx="17">
                        <c:v>11.8</c:v>
                      </c:pt>
                      <c:pt idx="18">
                        <c:v>3.3</c:v>
                      </c:pt>
                      <c:pt idx="19">
                        <c:v>14.5</c:v>
                      </c:pt>
                      <c:pt idx="20">
                        <c:v>0.5</c:v>
                      </c:pt>
                      <c:pt idx="21">
                        <c:v>15</c:v>
                      </c:pt>
                      <c:pt idx="22">
                        <c:v>0.6</c:v>
                      </c:pt>
                      <c:pt idx="23">
                        <c:v>18.5</c:v>
                      </c:pt>
                      <c:pt idx="24">
                        <c:v>4.0999999999999996</c:v>
                      </c:pt>
                      <c:pt idx="25">
                        <c:v>17.8</c:v>
                      </c:pt>
                      <c:pt idx="26">
                        <c:v>4.7</c:v>
                      </c:pt>
                      <c:pt idx="27">
                        <c:v>4.5</c:v>
                      </c:pt>
                      <c:pt idx="28">
                        <c:v>3.4</c:v>
                      </c:pt>
                      <c:pt idx="29">
                        <c:v>15.7</c:v>
                      </c:pt>
                      <c:pt idx="30">
                        <c:v>3.8</c:v>
                      </c:pt>
                    </c:numCache>
                  </c:numRef>
                </c:yVal>
                <c:smooth val="0"/>
                <c:extLst xmlns:c15="http://schemas.microsoft.com/office/drawing/2012/chart">
                  <c:ext xmlns:c16="http://schemas.microsoft.com/office/drawing/2014/chart" uri="{C3380CC4-5D6E-409C-BE32-E72D297353CC}">
                    <c16:uniqueId val="{00000003-1F3D-4D0A-8636-252CB14E0681}"/>
                  </c:ext>
                </c:extLst>
              </c15:ser>
            </c15:filteredScatterSeries>
          </c:ext>
        </c:extLst>
      </c:scatterChart>
      <c:valAx>
        <c:axId val="602539712"/>
        <c:scaling>
          <c:orientation val="minMax"/>
          <c:min val="2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最高気温</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41882432"/>
        <c:crosses val="autoZero"/>
        <c:crossBetween val="midCat"/>
      </c:valAx>
      <c:valAx>
        <c:axId val="1418824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魚類</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253971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1"/>
  <c:style val="2"/>
  <c:chart>
    <c:autoTitleDeleted val="1"/>
    <c:plotArea>
      <c:layout/>
      <c:scatterChart>
        <c:scatterStyle val="lineMarker"/>
        <c:varyColors val="0"/>
        <c:ser>
          <c:idx val="0"/>
          <c:order val="0"/>
          <c:spPr>
            <a:ln>
              <a:noFill/>
            </a:ln>
          </c:spPr>
          <c:marker>
            <c:symbol val="circle"/>
            <c:size val="7"/>
            <c:spPr>
              <a:solidFill>
                <a:schemeClr val="accent1"/>
              </a:solidFill>
              <a:ln cmpd="sng">
                <a:solidFill>
                  <a:schemeClr val="accent1"/>
                </a:solidFill>
              </a:ln>
            </c:spPr>
          </c:marker>
          <c:trendline>
            <c:spPr>
              <a:ln w="19050">
                <a:solidFill>
                  <a:srgbClr val="000000">
                    <a:alpha val="0"/>
                  </a:srgbClr>
                </a:solidFill>
              </a:ln>
            </c:spPr>
            <c:trendlineType val="linear"/>
            <c:dispRSqr val="0"/>
            <c:dispEq val="0"/>
          </c:trendline>
          <c:xVal>
            <c:numRef>
              <c:f>第6章外れ値の検出!$A$9:$A$33</c:f>
              <c:numCache>
                <c:formatCode>General</c:formatCode>
                <c:ptCount val="25"/>
                <c:pt idx="0">
                  <c:v>1</c:v>
                </c:pt>
                <c:pt idx="1">
                  <c:v>2</c:v>
                </c:pt>
                <c:pt idx="2">
                  <c:v>3</c:v>
                </c:pt>
                <c:pt idx="3">
                  <c:v>3</c:v>
                </c:pt>
                <c:pt idx="4">
                  <c:v>4</c:v>
                </c:pt>
                <c:pt idx="5">
                  <c:v>4</c:v>
                </c:pt>
                <c:pt idx="6">
                  <c:v>4</c:v>
                </c:pt>
                <c:pt idx="7">
                  <c:v>5</c:v>
                </c:pt>
                <c:pt idx="8">
                  <c:v>5</c:v>
                </c:pt>
                <c:pt idx="9">
                  <c:v>6</c:v>
                </c:pt>
                <c:pt idx="10">
                  <c:v>7</c:v>
                </c:pt>
                <c:pt idx="11">
                  <c:v>8</c:v>
                </c:pt>
                <c:pt idx="12">
                  <c:v>8</c:v>
                </c:pt>
                <c:pt idx="13">
                  <c:v>8</c:v>
                </c:pt>
                <c:pt idx="14">
                  <c:v>10</c:v>
                </c:pt>
                <c:pt idx="15">
                  <c:v>11</c:v>
                </c:pt>
                <c:pt idx="16">
                  <c:v>11</c:v>
                </c:pt>
                <c:pt idx="17">
                  <c:v>12</c:v>
                </c:pt>
                <c:pt idx="18">
                  <c:v>13</c:v>
                </c:pt>
                <c:pt idx="19">
                  <c:v>13</c:v>
                </c:pt>
                <c:pt idx="20">
                  <c:v>15</c:v>
                </c:pt>
                <c:pt idx="21">
                  <c:v>16</c:v>
                </c:pt>
                <c:pt idx="22">
                  <c:v>17</c:v>
                </c:pt>
                <c:pt idx="23">
                  <c:v>19</c:v>
                </c:pt>
                <c:pt idx="24">
                  <c:v>20</c:v>
                </c:pt>
              </c:numCache>
            </c:numRef>
          </c:xVal>
          <c:yVal>
            <c:numRef>
              <c:f>第6章外れ値の検出!$B$9:$B$33</c:f>
              <c:numCache>
                <c:formatCode>General</c:formatCode>
                <c:ptCount val="25"/>
                <c:pt idx="0">
                  <c:v>5</c:v>
                </c:pt>
                <c:pt idx="1">
                  <c:v>6</c:v>
                </c:pt>
                <c:pt idx="2">
                  <c:v>6</c:v>
                </c:pt>
                <c:pt idx="3">
                  <c:v>11</c:v>
                </c:pt>
                <c:pt idx="4">
                  <c:v>5</c:v>
                </c:pt>
                <c:pt idx="5">
                  <c:v>7</c:v>
                </c:pt>
                <c:pt idx="6">
                  <c:v>9</c:v>
                </c:pt>
                <c:pt idx="7">
                  <c:v>6</c:v>
                </c:pt>
                <c:pt idx="8">
                  <c:v>10</c:v>
                </c:pt>
                <c:pt idx="9">
                  <c:v>9</c:v>
                </c:pt>
                <c:pt idx="10">
                  <c:v>12</c:v>
                </c:pt>
                <c:pt idx="11">
                  <c:v>10</c:v>
                </c:pt>
                <c:pt idx="12">
                  <c:v>13</c:v>
                </c:pt>
                <c:pt idx="13">
                  <c:v>16</c:v>
                </c:pt>
                <c:pt idx="14">
                  <c:v>14</c:v>
                </c:pt>
                <c:pt idx="15">
                  <c:v>11</c:v>
                </c:pt>
                <c:pt idx="16">
                  <c:v>15</c:v>
                </c:pt>
                <c:pt idx="17">
                  <c:v>13</c:v>
                </c:pt>
                <c:pt idx="18">
                  <c:v>16</c:v>
                </c:pt>
                <c:pt idx="19">
                  <c:v>19</c:v>
                </c:pt>
                <c:pt idx="20">
                  <c:v>18</c:v>
                </c:pt>
                <c:pt idx="21">
                  <c:v>20</c:v>
                </c:pt>
                <c:pt idx="22">
                  <c:v>8</c:v>
                </c:pt>
                <c:pt idx="23">
                  <c:v>22</c:v>
                </c:pt>
                <c:pt idx="24">
                  <c:v>30</c:v>
                </c:pt>
              </c:numCache>
            </c:numRef>
          </c:yVal>
          <c:smooth val="1"/>
          <c:extLst>
            <c:ext xmlns:c16="http://schemas.microsoft.com/office/drawing/2014/chart" uri="{C3380CC4-5D6E-409C-BE32-E72D297353CC}">
              <c16:uniqueId val="{00000001-A6B2-4C15-99BD-F961EAA96CAD}"/>
            </c:ext>
          </c:extLst>
        </c:ser>
        <c:dLbls>
          <c:showLegendKey val="0"/>
          <c:showVal val="0"/>
          <c:showCatName val="0"/>
          <c:showSerName val="0"/>
          <c:showPercent val="0"/>
          <c:showBubbleSize val="0"/>
        </c:dLbls>
        <c:axId val="1067422469"/>
        <c:axId val="184874636"/>
      </c:scatterChart>
      <c:valAx>
        <c:axId val="1067422469"/>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ja-JP" alt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ja-JP"/>
          </a:p>
        </c:txPr>
        <c:crossAx val="184874636"/>
        <c:crosses val="autoZero"/>
        <c:crossBetween val="midCat"/>
      </c:valAx>
      <c:valAx>
        <c:axId val="184874636"/>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ja-JP" alt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ja-JP"/>
          </a:p>
        </c:txPr>
        <c:crossAx val="1067422469"/>
        <c:crosses val="autoZero"/>
        <c:crossBetween val="midCat"/>
      </c:valAx>
    </c:plotArea>
    <c:plotVisOnly val="1"/>
    <c:dispBlanksAs val="zero"/>
    <c:showDLblsOverMax val="1"/>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3"/>
          <c:order val="3"/>
          <c:tx>
            <c:strRef>
              <c:f>第13章相関!$G$30</c:f>
              <c:strCache>
                <c:ptCount val="1"/>
                <c:pt idx="0">
                  <c:v>野菜</c:v>
                </c:pt>
              </c:strCache>
              <c:extLst xmlns:c15="http://schemas.microsoft.com/office/drawing/2012/chart"/>
            </c:strRef>
          </c:tx>
          <c:spPr>
            <a:ln w="19050" cap="rnd">
              <a:noFill/>
              <a:round/>
            </a:ln>
            <a:effectLst/>
          </c:spPr>
          <c:marker>
            <c:symbol val="circle"/>
            <c:size val="5"/>
            <c:spPr>
              <a:solidFill>
                <a:schemeClr val="accent4"/>
              </a:solidFill>
              <a:ln w="9525">
                <a:solidFill>
                  <a:schemeClr val="accent4"/>
                </a:solidFill>
              </a:ln>
              <a:effectLst/>
            </c:spPr>
          </c:marker>
          <c:xVal>
            <c:numRef>
              <c:f>第13章相関!$C$31:$C$61</c:f>
              <c:numCache>
                <c:formatCode>General</c:formatCode>
                <c:ptCount val="31"/>
                <c:pt idx="0">
                  <c:v>22.4</c:v>
                </c:pt>
                <c:pt idx="1">
                  <c:v>25</c:v>
                </c:pt>
                <c:pt idx="2">
                  <c:v>23.4</c:v>
                </c:pt>
                <c:pt idx="3">
                  <c:v>25.9</c:v>
                </c:pt>
                <c:pt idx="4">
                  <c:v>21.9</c:v>
                </c:pt>
                <c:pt idx="5">
                  <c:v>21.1</c:v>
                </c:pt>
                <c:pt idx="6">
                  <c:v>24.3</c:v>
                </c:pt>
                <c:pt idx="7">
                  <c:v>26.6</c:v>
                </c:pt>
                <c:pt idx="8">
                  <c:v>20.399999999999999</c:v>
                </c:pt>
                <c:pt idx="9">
                  <c:v>28.9</c:v>
                </c:pt>
                <c:pt idx="10">
                  <c:v>31.3</c:v>
                </c:pt>
                <c:pt idx="11">
                  <c:v>32</c:v>
                </c:pt>
                <c:pt idx="12">
                  <c:v>34.200000000000003</c:v>
                </c:pt>
                <c:pt idx="13">
                  <c:v>34.299999999999997</c:v>
                </c:pt>
                <c:pt idx="14">
                  <c:v>33.200000000000003</c:v>
                </c:pt>
                <c:pt idx="15">
                  <c:v>28.9</c:v>
                </c:pt>
                <c:pt idx="16">
                  <c:v>30.4</c:v>
                </c:pt>
                <c:pt idx="17">
                  <c:v>29.9</c:v>
                </c:pt>
                <c:pt idx="18">
                  <c:v>34.799999999999997</c:v>
                </c:pt>
                <c:pt idx="19">
                  <c:v>33.5</c:v>
                </c:pt>
                <c:pt idx="20">
                  <c:v>34.9</c:v>
                </c:pt>
                <c:pt idx="21">
                  <c:v>32.799999999999997</c:v>
                </c:pt>
                <c:pt idx="22">
                  <c:v>30.4</c:v>
                </c:pt>
                <c:pt idx="23">
                  <c:v>33.9</c:v>
                </c:pt>
                <c:pt idx="24">
                  <c:v>33.1</c:v>
                </c:pt>
                <c:pt idx="25">
                  <c:v>35.799999999999997</c:v>
                </c:pt>
                <c:pt idx="26">
                  <c:v>35</c:v>
                </c:pt>
                <c:pt idx="27">
                  <c:v>34.1</c:v>
                </c:pt>
                <c:pt idx="28">
                  <c:v>32.5</c:v>
                </c:pt>
                <c:pt idx="29">
                  <c:v>34.299999999999997</c:v>
                </c:pt>
                <c:pt idx="30">
                  <c:v>35</c:v>
                </c:pt>
              </c:numCache>
              <c:extLst xmlns:c15="http://schemas.microsoft.com/office/drawing/2012/chart"/>
            </c:numRef>
          </c:xVal>
          <c:yVal>
            <c:numRef>
              <c:f>第13章相関!$G$31:$G$61</c:f>
              <c:numCache>
                <c:formatCode>General</c:formatCode>
                <c:ptCount val="31"/>
                <c:pt idx="0">
                  <c:v>9.6</c:v>
                </c:pt>
                <c:pt idx="1">
                  <c:v>0.6</c:v>
                </c:pt>
                <c:pt idx="2">
                  <c:v>1.1000000000000001</c:v>
                </c:pt>
                <c:pt idx="3">
                  <c:v>10.6</c:v>
                </c:pt>
                <c:pt idx="4">
                  <c:v>11.5</c:v>
                </c:pt>
                <c:pt idx="5">
                  <c:v>7.5</c:v>
                </c:pt>
                <c:pt idx="6">
                  <c:v>16.399999999999999</c:v>
                </c:pt>
                <c:pt idx="7">
                  <c:v>0.9</c:v>
                </c:pt>
                <c:pt idx="8">
                  <c:v>11.4</c:v>
                </c:pt>
                <c:pt idx="9">
                  <c:v>2.2000000000000002</c:v>
                </c:pt>
                <c:pt idx="10">
                  <c:v>1.1000000000000001</c:v>
                </c:pt>
                <c:pt idx="11">
                  <c:v>3.4</c:v>
                </c:pt>
                <c:pt idx="12">
                  <c:v>4.4000000000000004</c:v>
                </c:pt>
                <c:pt idx="13">
                  <c:v>2.6</c:v>
                </c:pt>
                <c:pt idx="14">
                  <c:v>1.4</c:v>
                </c:pt>
                <c:pt idx="15">
                  <c:v>18.399999999999999</c:v>
                </c:pt>
                <c:pt idx="16">
                  <c:v>3.1</c:v>
                </c:pt>
                <c:pt idx="17">
                  <c:v>11.8</c:v>
                </c:pt>
                <c:pt idx="18">
                  <c:v>3.3</c:v>
                </c:pt>
                <c:pt idx="19">
                  <c:v>14.5</c:v>
                </c:pt>
                <c:pt idx="20">
                  <c:v>0.5</c:v>
                </c:pt>
                <c:pt idx="21">
                  <c:v>15</c:v>
                </c:pt>
                <c:pt idx="22">
                  <c:v>0.6</c:v>
                </c:pt>
                <c:pt idx="23">
                  <c:v>18.5</c:v>
                </c:pt>
                <c:pt idx="24">
                  <c:v>4.0999999999999996</c:v>
                </c:pt>
                <c:pt idx="25">
                  <c:v>17.8</c:v>
                </c:pt>
                <c:pt idx="26">
                  <c:v>4.7</c:v>
                </c:pt>
                <c:pt idx="27">
                  <c:v>4.5</c:v>
                </c:pt>
                <c:pt idx="28">
                  <c:v>3.4</c:v>
                </c:pt>
                <c:pt idx="29">
                  <c:v>15.7</c:v>
                </c:pt>
                <c:pt idx="30">
                  <c:v>3.8</c:v>
                </c:pt>
              </c:numCache>
              <c:extLst xmlns:c15="http://schemas.microsoft.com/office/drawing/2012/chart"/>
            </c:numRef>
          </c:yVal>
          <c:smooth val="0"/>
          <c:extLst>
            <c:ext xmlns:c16="http://schemas.microsoft.com/office/drawing/2014/chart" uri="{C3380CC4-5D6E-409C-BE32-E72D297353CC}">
              <c16:uniqueId val="{00000003-75C9-4913-B86D-9E8C8CF754C2}"/>
            </c:ext>
          </c:extLst>
        </c:ser>
        <c:dLbls>
          <c:showLegendKey val="0"/>
          <c:showVal val="0"/>
          <c:showCatName val="0"/>
          <c:showSerName val="0"/>
          <c:showPercent val="0"/>
          <c:showBubbleSize val="0"/>
        </c:dLbls>
        <c:axId val="602539712"/>
        <c:axId val="141882432"/>
        <c:extLst>
          <c:ext xmlns:c15="http://schemas.microsoft.com/office/drawing/2012/chart" uri="{02D57815-91ED-43cb-92C2-25804820EDAC}">
            <c15:filteredScatterSeries>
              <c15:ser>
                <c:idx val="0"/>
                <c:order val="0"/>
                <c:tx>
                  <c:strRef>
                    <c:extLst>
                      <c:ext uri="{02D57815-91ED-43cb-92C2-25804820EDAC}">
                        <c15:formulaRef>
                          <c15:sqref>第13章相関!$D$30</c15:sqref>
                        </c15:formulaRef>
                      </c:ext>
                    </c:extLst>
                    <c:strCache>
                      <c:ptCount val="1"/>
                      <c:pt idx="0">
                        <c:v>アルコール</c:v>
                      </c:pt>
                    </c:strCache>
                  </c:strRef>
                </c:tx>
                <c:spPr>
                  <a:ln w="19050" cap="rnd">
                    <a:noFill/>
                    <a:round/>
                  </a:ln>
                  <a:effectLst/>
                </c:spPr>
                <c:marker>
                  <c:symbol val="circle"/>
                  <c:size val="5"/>
                  <c:spPr>
                    <a:solidFill>
                      <a:schemeClr val="accent1"/>
                    </a:solidFill>
                    <a:ln w="9525">
                      <a:solidFill>
                        <a:schemeClr val="accent1"/>
                      </a:solidFill>
                    </a:ln>
                    <a:effectLst/>
                  </c:spPr>
                </c:marker>
                <c:xVal>
                  <c:numRef>
                    <c:extLst>
                      <c:ext uri="{02D57815-91ED-43cb-92C2-25804820EDAC}">
                        <c15:formulaRef>
                          <c15:sqref>第13章相関!$C$31:$C$61</c15:sqref>
                        </c15:formulaRef>
                      </c:ext>
                    </c:extLst>
                    <c:numCache>
                      <c:formatCode>General</c:formatCode>
                      <c:ptCount val="31"/>
                      <c:pt idx="0">
                        <c:v>22.4</c:v>
                      </c:pt>
                      <c:pt idx="1">
                        <c:v>25</c:v>
                      </c:pt>
                      <c:pt idx="2">
                        <c:v>23.4</c:v>
                      </c:pt>
                      <c:pt idx="3">
                        <c:v>25.9</c:v>
                      </c:pt>
                      <c:pt idx="4">
                        <c:v>21.9</c:v>
                      </c:pt>
                      <c:pt idx="5">
                        <c:v>21.1</c:v>
                      </c:pt>
                      <c:pt idx="6">
                        <c:v>24.3</c:v>
                      </c:pt>
                      <c:pt idx="7">
                        <c:v>26.6</c:v>
                      </c:pt>
                      <c:pt idx="8">
                        <c:v>20.399999999999999</c:v>
                      </c:pt>
                      <c:pt idx="9">
                        <c:v>28.9</c:v>
                      </c:pt>
                      <c:pt idx="10">
                        <c:v>31.3</c:v>
                      </c:pt>
                      <c:pt idx="11">
                        <c:v>32</c:v>
                      </c:pt>
                      <c:pt idx="12">
                        <c:v>34.200000000000003</c:v>
                      </c:pt>
                      <c:pt idx="13">
                        <c:v>34.299999999999997</c:v>
                      </c:pt>
                      <c:pt idx="14">
                        <c:v>33.200000000000003</c:v>
                      </c:pt>
                      <c:pt idx="15">
                        <c:v>28.9</c:v>
                      </c:pt>
                      <c:pt idx="16">
                        <c:v>30.4</c:v>
                      </c:pt>
                      <c:pt idx="17">
                        <c:v>29.9</c:v>
                      </c:pt>
                      <c:pt idx="18">
                        <c:v>34.799999999999997</c:v>
                      </c:pt>
                      <c:pt idx="19">
                        <c:v>33.5</c:v>
                      </c:pt>
                      <c:pt idx="20">
                        <c:v>34.9</c:v>
                      </c:pt>
                      <c:pt idx="21">
                        <c:v>32.799999999999997</c:v>
                      </c:pt>
                      <c:pt idx="22">
                        <c:v>30.4</c:v>
                      </c:pt>
                      <c:pt idx="23">
                        <c:v>33.9</c:v>
                      </c:pt>
                      <c:pt idx="24">
                        <c:v>33.1</c:v>
                      </c:pt>
                      <c:pt idx="25">
                        <c:v>35.799999999999997</c:v>
                      </c:pt>
                      <c:pt idx="26">
                        <c:v>35</c:v>
                      </c:pt>
                      <c:pt idx="27">
                        <c:v>34.1</c:v>
                      </c:pt>
                      <c:pt idx="28">
                        <c:v>32.5</c:v>
                      </c:pt>
                      <c:pt idx="29">
                        <c:v>34.299999999999997</c:v>
                      </c:pt>
                      <c:pt idx="30">
                        <c:v>35</c:v>
                      </c:pt>
                    </c:numCache>
                  </c:numRef>
                </c:xVal>
                <c:yVal>
                  <c:numRef>
                    <c:extLst>
                      <c:ext uri="{02D57815-91ED-43cb-92C2-25804820EDAC}">
                        <c15:formulaRef>
                          <c15:sqref>第13章相関!$D$31:$D$61</c15:sqref>
                        </c15:formulaRef>
                      </c:ext>
                    </c:extLst>
                    <c:numCache>
                      <c:formatCode>General</c:formatCode>
                      <c:ptCount val="31"/>
                      <c:pt idx="0">
                        <c:v>2.2999999999999998</c:v>
                      </c:pt>
                      <c:pt idx="1">
                        <c:v>3.8</c:v>
                      </c:pt>
                      <c:pt idx="2">
                        <c:v>3.1</c:v>
                      </c:pt>
                      <c:pt idx="3">
                        <c:v>4.2</c:v>
                      </c:pt>
                      <c:pt idx="4">
                        <c:v>2.8</c:v>
                      </c:pt>
                      <c:pt idx="5">
                        <c:v>3</c:v>
                      </c:pt>
                      <c:pt idx="6">
                        <c:v>3.7</c:v>
                      </c:pt>
                      <c:pt idx="7">
                        <c:v>3.5</c:v>
                      </c:pt>
                      <c:pt idx="8">
                        <c:v>2.8</c:v>
                      </c:pt>
                      <c:pt idx="9">
                        <c:v>4</c:v>
                      </c:pt>
                      <c:pt idx="10">
                        <c:v>4.5999999999999996</c:v>
                      </c:pt>
                      <c:pt idx="11">
                        <c:v>3.9</c:v>
                      </c:pt>
                      <c:pt idx="12">
                        <c:v>5.5</c:v>
                      </c:pt>
                      <c:pt idx="13">
                        <c:v>3.6</c:v>
                      </c:pt>
                      <c:pt idx="14">
                        <c:v>4.5999999999999996</c:v>
                      </c:pt>
                      <c:pt idx="15">
                        <c:v>4.5999999999999996</c:v>
                      </c:pt>
                      <c:pt idx="16">
                        <c:v>4.5999999999999996</c:v>
                      </c:pt>
                      <c:pt idx="17">
                        <c:v>4</c:v>
                      </c:pt>
                      <c:pt idx="18">
                        <c:v>5.5</c:v>
                      </c:pt>
                      <c:pt idx="19">
                        <c:v>4</c:v>
                      </c:pt>
                      <c:pt idx="20">
                        <c:v>3.9</c:v>
                      </c:pt>
                      <c:pt idx="21">
                        <c:v>4.2</c:v>
                      </c:pt>
                      <c:pt idx="22">
                        <c:v>3.6</c:v>
                      </c:pt>
                      <c:pt idx="23">
                        <c:v>5.2</c:v>
                      </c:pt>
                      <c:pt idx="24">
                        <c:v>4.7</c:v>
                      </c:pt>
                      <c:pt idx="25">
                        <c:v>5.7</c:v>
                      </c:pt>
                      <c:pt idx="26">
                        <c:v>4.3</c:v>
                      </c:pt>
                      <c:pt idx="27">
                        <c:v>4.7</c:v>
                      </c:pt>
                      <c:pt idx="28">
                        <c:v>4.5</c:v>
                      </c:pt>
                      <c:pt idx="29">
                        <c:v>4.7</c:v>
                      </c:pt>
                      <c:pt idx="30">
                        <c:v>5</c:v>
                      </c:pt>
                    </c:numCache>
                  </c:numRef>
                </c:yVal>
                <c:smooth val="0"/>
                <c:extLst>
                  <c:ext xmlns:c16="http://schemas.microsoft.com/office/drawing/2014/chart" uri="{C3380CC4-5D6E-409C-BE32-E72D297353CC}">
                    <c16:uniqueId val="{00000000-75C9-4913-B86D-9E8C8CF754C2}"/>
                  </c:ext>
                </c:extLst>
              </c15:ser>
            </c15:filteredScatterSeries>
            <c15:filteredScatterSeries>
              <c15:ser>
                <c:idx val="1"/>
                <c:order val="1"/>
                <c:tx>
                  <c:strRef>
                    <c:extLst xmlns:c15="http://schemas.microsoft.com/office/drawing/2012/chart">
                      <c:ext xmlns:c15="http://schemas.microsoft.com/office/drawing/2012/chart" uri="{02D57815-91ED-43cb-92C2-25804820EDAC}">
                        <c15:formulaRef>
                          <c15:sqref>第13章相関!$E$30</c15:sqref>
                        </c15:formulaRef>
                      </c:ext>
                    </c:extLst>
                    <c:strCache>
                      <c:ptCount val="1"/>
                      <c:pt idx="0">
                        <c:v>肉類</c:v>
                      </c:pt>
                    </c:strCache>
                  </c:strRef>
                </c:tx>
                <c:spPr>
                  <a:ln w="19050" cap="rnd">
                    <a:noFill/>
                    <a:round/>
                  </a:ln>
                  <a:effectLst/>
                </c:spPr>
                <c:marker>
                  <c:symbol val="circle"/>
                  <c:size val="5"/>
                  <c:spPr>
                    <a:solidFill>
                      <a:schemeClr val="accent2"/>
                    </a:solidFill>
                    <a:ln w="9525">
                      <a:solidFill>
                        <a:schemeClr val="accent2"/>
                      </a:solidFill>
                    </a:ln>
                    <a:effectLst/>
                  </c:spPr>
                </c:marker>
                <c:xVal>
                  <c:numRef>
                    <c:extLst xmlns:c15="http://schemas.microsoft.com/office/drawing/2012/chart">
                      <c:ext xmlns:c15="http://schemas.microsoft.com/office/drawing/2012/chart" uri="{02D57815-91ED-43cb-92C2-25804820EDAC}">
                        <c15:formulaRef>
                          <c15:sqref>第13章相関!$C$31:$C$61</c15:sqref>
                        </c15:formulaRef>
                      </c:ext>
                    </c:extLst>
                    <c:numCache>
                      <c:formatCode>General</c:formatCode>
                      <c:ptCount val="31"/>
                      <c:pt idx="0">
                        <c:v>22.4</c:v>
                      </c:pt>
                      <c:pt idx="1">
                        <c:v>25</c:v>
                      </c:pt>
                      <c:pt idx="2">
                        <c:v>23.4</c:v>
                      </c:pt>
                      <c:pt idx="3">
                        <c:v>25.9</c:v>
                      </c:pt>
                      <c:pt idx="4">
                        <c:v>21.9</c:v>
                      </c:pt>
                      <c:pt idx="5">
                        <c:v>21.1</c:v>
                      </c:pt>
                      <c:pt idx="6">
                        <c:v>24.3</c:v>
                      </c:pt>
                      <c:pt idx="7">
                        <c:v>26.6</c:v>
                      </c:pt>
                      <c:pt idx="8">
                        <c:v>20.399999999999999</c:v>
                      </c:pt>
                      <c:pt idx="9">
                        <c:v>28.9</c:v>
                      </c:pt>
                      <c:pt idx="10">
                        <c:v>31.3</c:v>
                      </c:pt>
                      <c:pt idx="11">
                        <c:v>32</c:v>
                      </c:pt>
                      <c:pt idx="12">
                        <c:v>34.200000000000003</c:v>
                      </c:pt>
                      <c:pt idx="13">
                        <c:v>34.299999999999997</c:v>
                      </c:pt>
                      <c:pt idx="14">
                        <c:v>33.200000000000003</c:v>
                      </c:pt>
                      <c:pt idx="15">
                        <c:v>28.9</c:v>
                      </c:pt>
                      <c:pt idx="16">
                        <c:v>30.4</c:v>
                      </c:pt>
                      <c:pt idx="17">
                        <c:v>29.9</c:v>
                      </c:pt>
                      <c:pt idx="18">
                        <c:v>34.799999999999997</c:v>
                      </c:pt>
                      <c:pt idx="19">
                        <c:v>33.5</c:v>
                      </c:pt>
                      <c:pt idx="20">
                        <c:v>34.9</c:v>
                      </c:pt>
                      <c:pt idx="21">
                        <c:v>32.799999999999997</c:v>
                      </c:pt>
                      <c:pt idx="22">
                        <c:v>30.4</c:v>
                      </c:pt>
                      <c:pt idx="23">
                        <c:v>33.9</c:v>
                      </c:pt>
                      <c:pt idx="24">
                        <c:v>33.1</c:v>
                      </c:pt>
                      <c:pt idx="25">
                        <c:v>35.799999999999997</c:v>
                      </c:pt>
                      <c:pt idx="26">
                        <c:v>35</c:v>
                      </c:pt>
                      <c:pt idx="27">
                        <c:v>34.1</c:v>
                      </c:pt>
                      <c:pt idx="28">
                        <c:v>32.5</c:v>
                      </c:pt>
                      <c:pt idx="29">
                        <c:v>34.299999999999997</c:v>
                      </c:pt>
                      <c:pt idx="30">
                        <c:v>35</c:v>
                      </c:pt>
                    </c:numCache>
                  </c:numRef>
                </c:xVal>
                <c:yVal>
                  <c:numRef>
                    <c:extLst xmlns:c15="http://schemas.microsoft.com/office/drawing/2012/chart">
                      <c:ext xmlns:c15="http://schemas.microsoft.com/office/drawing/2012/chart" uri="{02D57815-91ED-43cb-92C2-25804820EDAC}">
                        <c15:formulaRef>
                          <c15:sqref>第13章相関!$E$31:$E$61</c15:sqref>
                        </c15:formulaRef>
                      </c:ext>
                    </c:extLst>
                    <c:numCache>
                      <c:formatCode>General</c:formatCode>
                      <c:ptCount val="31"/>
                      <c:pt idx="0">
                        <c:v>17.399999999999999</c:v>
                      </c:pt>
                      <c:pt idx="1">
                        <c:v>15.4</c:v>
                      </c:pt>
                      <c:pt idx="2">
                        <c:v>19.399999999999999</c:v>
                      </c:pt>
                      <c:pt idx="3">
                        <c:v>18.5</c:v>
                      </c:pt>
                      <c:pt idx="4">
                        <c:v>15.3</c:v>
                      </c:pt>
                      <c:pt idx="5">
                        <c:v>18.8</c:v>
                      </c:pt>
                      <c:pt idx="6">
                        <c:v>19.7</c:v>
                      </c:pt>
                      <c:pt idx="7">
                        <c:v>19.899999999999999</c:v>
                      </c:pt>
                      <c:pt idx="8">
                        <c:v>18.7</c:v>
                      </c:pt>
                      <c:pt idx="9">
                        <c:v>15.7</c:v>
                      </c:pt>
                      <c:pt idx="10">
                        <c:v>18.899999999999999</c:v>
                      </c:pt>
                      <c:pt idx="11">
                        <c:v>17.3</c:v>
                      </c:pt>
                      <c:pt idx="12">
                        <c:v>18.3</c:v>
                      </c:pt>
                      <c:pt idx="13">
                        <c:v>17.3</c:v>
                      </c:pt>
                      <c:pt idx="14">
                        <c:v>15.3</c:v>
                      </c:pt>
                      <c:pt idx="15">
                        <c:v>16.899999999999999</c:v>
                      </c:pt>
                      <c:pt idx="16">
                        <c:v>15.8</c:v>
                      </c:pt>
                      <c:pt idx="17">
                        <c:v>19.399999999999999</c:v>
                      </c:pt>
                      <c:pt idx="18">
                        <c:v>18</c:v>
                      </c:pt>
                      <c:pt idx="19">
                        <c:v>16.5</c:v>
                      </c:pt>
                      <c:pt idx="20">
                        <c:v>15.3</c:v>
                      </c:pt>
                      <c:pt idx="21">
                        <c:v>19.2</c:v>
                      </c:pt>
                      <c:pt idx="22">
                        <c:v>16.3</c:v>
                      </c:pt>
                      <c:pt idx="23">
                        <c:v>16.7</c:v>
                      </c:pt>
                      <c:pt idx="24">
                        <c:v>18.600000000000001</c:v>
                      </c:pt>
                      <c:pt idx="25">
                        <c:v>19.2</c:v>
                      </c:pt>
                      <c:pt idx="26">
                        <c:v>17.7</c:v>
                      </c:pt>
                      <c:pt idx="27">
                        <c:v>19.899999999999999</c:v>
                      </c:pt>
                      <c:pt idx="28">
                        <c:v>17.8</c:v>
                      </c:pt>
                      <c:pt idx="29">
                        <c:v>18.5</c:v>
                      </c:pt>
                      <c:pt idx="30">
                        <c:v>16.8</c:v>
                      </c:pt>
                    </c:numCache>
                  </c:numRef>
                </c:yVal>
                <c:smooth val="0"/>
                <c:extLst xmlns:c15="http://schemas.microsoft.com/office/drawing/2012/chart">
                  <c:ext xmlns:c16="http://schemas.microsoft.com/office/drawing/2014/chart" uri="{C3380CC4-5D6E-409C-BE32-E72D297353CC}">
                    <c16:uniqueId val="{00000001-75C9-4913-B86D-9E8C8CF754C2}"/>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第13章相関!$F$30</c15:sqref>
                        </c15:formulaRef>
                      </c:ext>
                    </c:extLst>
                    <c:strCache>
                      <c:ptCount val="1"/>
                      <c:pt idx="0">
                        <c:v>魚類</c:v>
                      </c:pt>
                    </c:strCache>
                  </c:strRef>
                </c:tx>
                <c:spPr>
                  <a:ln w="19050" cap="rnd">
                    <a:noFill/>
                    <a:round/>
                  </a:ln>
                  <a:effectLst/>
                </c:spPr>
                <c:marker>
                  <c:symbol val="circle"/>
                  <c:size val="5"/>
                  <c:spPr>
                    <a:solidFill>
                      <a:schemeClr val="accent3"/>
                    </a:solidFill>
                    <a:ln w="9525">
                      <a:solidFill>
                        <a:schemeClr val="accent3"/>
                      </a:solidFill>
                    </a:ln>
                    <a:effectLst/>
                  </c:spPr>
                </c:marker>
                <c:xVal>
                  <c:numRef>
                    <c:extLst xmlns:c15="http://schemas.microsoft.com/office/drawing/2012/chart">
                      <c:ext xmlns:c15="http://schemas.microsoft.com/office/drawing/2012/chart" uri="{02D57815-91ED-43cb-92C2-25804820EDAC}">
                        <c15:formulaRef>
                          <c15:sqref>第13章相関!$C$31:$C$61</c15:sqref>
                        </c15:formulaRef>
                      </c:ext>
                    </c:extLst>
                    <c:numCache>
                      <c:formatCode>General</c:formatCode>
                      <c:ptCount val="31"/>
                      <c:pt idx="0">
                        <c:v>22.4</c:v>
                      </c:pt>
                      <c:pt idx="1">
                        <c:v>25</c:v>
                      </c:pt>
                      <c:pt idx="2">
                        <c:v>23.4</c:v>
                      </c:pt>
                      <c:pt idx="3">
                        <c:v>25.9</c:v>
                      </c:pt>
                      <c:pt idx="4">
                        <c:v>21.9</c:v>
                      </c:pt>
                      <c:pt idx="5">
                        <c:v>21.1</c:v>
                      </c:pt>
                      <c:pt idx="6">
                        <c:v>24.3</c:v>
                      </c:pt>
                      <c:pt idx="7">
                        <c:v>26.6</c:v>
                      </c:pt>
                      <c:pt idx="8">
                        <c:v>20.399999999999999</c:v>
                      </c:pt>
                      <c:pt idx="9">
                        <c:v>28.9</c:v>
                      </c:pt>
                      <c:pt idx="10">
                        <c:v>31.3</c:v>
                      </c:pt>
                      <c:pt idx="11">
                        <c:v>32</c:v>
                      </c:pt>
                      <c:pt idx="12">
                        <c:v>34.200000000000003</c:v>
                      </c:pt>
                      <c:pt idx="13">
                        <c:v>34.299999999999997</c:v>
                      </c:pt>
                      <c:pt idx="14">
                        <c:v>33.200000000000003</c:v>
                      </c:pt>
                      <c:pt idx="15">
                        <c:v>28.9</c:v>
                      </c:pt>
                      <c:pt idx="16">
                        <c:v>30.4</c:v>
                      </c:pt>
                      <c:pt idx="17">
                        <c:v>29.9</c:v>
                      </c:pt>
                      <c:pt idx="18">
                        <c:v>34.799999999999997</c:v>
                      </c:pt>
                      <c:pt idx="19">
                        <c:v>33.5</c:v>
                      </c:pt>
                      <c:pt idx="20">
                        <c:v>34.9</c:v>
                      </c:pt>
                      <c:pt idx="21">
                        <c:v>32.799999999999997</c:v>
                      </c:pt>
                      <c:pt idx="22">
                        <c:v>30.4</c:v>
                      </c:pt>
                      <c:pt idx="23">
                        <c:v>33.9</c:v>
                      </c:pt>
                      <c:pt idx="24">
                        <c:v>33.1</c:v>
                      </c:pt>
                      <c:pt idx="25">
                        <c:v>35.799999999999997</c:v>
                      </c:pt>
                      <c:pt idx="26">
                        <c:v>35</c:v>
                      </c:pt>
                      <c:pt idx="27">
                        <c:v>34.1</c:v>
                      </c:pt>
                      <c:pt idx="28">
                        <c:v>32.5</c:v>
                      </c:pt>
                      <c:pt idx="29">
                        <c:v>34.299999999999997</c:v>
                      </c:pt>
                      <c:pt idx="30">
                        <c:v>35</c:v>
                      </c:pt>
                    </c:numCache>
                  </c:numRef>
                </c:xVal>
                <c:yVal>
                  <c:numRef>
                    <c:extLst xmlns:c15="http://schemas.microsoft.com/office/drawing/2012/chart">
                      <c:ext xmlns:c15="http://schemas.microsoft.com/office/drawing/2012/chart" uri="{02D57815-91ED-43cb-92C2-25804820EDAC}">
                        <c15:formulaRef>
                          <c15:sqref>第13章相関!$F$31:$F$61</c15:sqref>
                        </c15:formulaRef>
                      </c:ext>
                    </c:extLst>
                    <c:numCache>
                      <c:formatCode>General</c:formatCode>
                      <c:ptCount val="31"/>
                      <c:pt idx="0">
                        <c:v>13.1</c:v>
                      </c:pt>
                      <c:pt idx="1">
                        <c:v>9.9</c:v>
                      </c:pt>
                      <c:pt idx="2">
                        <c:v>16.600000000000001</c:v>
                      </c:pt>
                      <c:pt idx="3">
                        <c:v>16.600000000000001</c:v>
                      </c:pt>
                      <c:pt idx="4">
                        <c:v>12.6</c:v>
                      </c:pt>
                      <c:pt idx="5">
                        <c:v>16.7</c:v>
                      </c:pt>
                      <c:pt idx="6">
                        <c:v>10.4</c:v>
                      </c:pt>
                      <c:pt idx="7">
                        <c:v>13.3</c:v>
                      </c:pt>
                      <c:pt idx="8">
                        <c:v>17</c:v>
                      </c:pt>
                      <c:pt idx="9">
                        <c:v>12.6</c:v>
                      </c:pt>
                      <c:pt idx="10">
                        <c:v>5.0999999999999996</c:v>
                      </c:pt>
                      <c:pt idx="11">
                        <c:v>15.7</c:v>
                      </c:pt>
                      <c:pt idx="12">
                        <c:v>5.9</c:v>
                      </c:pt>
                      <c:pt idx="13">
                        <c:v>5.6</c:v>
                      </c:pt>
                      <c:pt idx="14">
                        <c:v>4.8</c:v>
                      </c:pt>
                      <c:pt idx="15">
                        <c:v>17.399999999999999</c:v>
                      </c:pt>
                      <c:pt idx="16">
                        <c:v>7.7</c:v>
                      </c:pt>
                      <c:pt idx="17">
                        <c:v>14.2</c:v>
                      </c:pt>
                      <c:pt idx="18">
                        <c:v>11.6</c:v>
                      </c:pt>
                      <c:pt idx="19">
                        <c:v>12.3</c:v>
                      </c:pt>
                      <c:pt idx="20">
                        <c:v>3.8</c:v>
                      </c:pt>
                      <c:pt idx="21">
                        <c:v>13.4</c:v>
                      </c:pt>
                      <c:pt idx="22">
                        <c:v>10.9</c:v>
                      </c:pt>
                      <c:pt idx="23">
                        <c:v>10.9</c:v>
                      </c:pt>
                      <c:pt idx="24">
                        <c:v>12.2</c:v>
                      </c:pt>
                      <c:pt idx="25">
                        <c:v>12.6</c:v>
                      </c:pt>
                      <c:pt idx="26">
                        <c:v>5.2</c:v>
                      </c:pt>
                      <c:pt idx="27">
                        <c:v>7.5</c:v>
                      </c:pt>
                      <c:pt idx="28">
                        <c:v>6.8</c:v>
                      </c:pt>
                      <c:pt idx="29">
                        <c:v>12.3</c:v>
                      </c:pt>
                      <c:pt idx="30">
                        <c:v>10.7</c:v>
                      </c:pt>
                    </c:numCache>
                  </c:numRef>
                </c:yVal>
                <c:smooth val="0"/>
                <c:extLst xmlns:c15="http://schemas.microsoft.com/office/drawing/2012/chart">
                  <c:ext xmlns:c16="http://schemas.microsoft.com/office/drawing/2014/chart" uri="{C3380CC4-5D6E-409C-BE32-E72D297353CC}">
                    <c16:uniqueId val="{00000002-75C9-4913-B86D-9E8C8CF754C2}"/>
                  </c:ext>
                </c:extLst>
              </c15:ser>
            </c15:filteredScatterSeries>
          </c:ext>
        </c:extLst>
      </c:scatterChart>
      <c:valAx>
        <c:axId val="602539712"/>
        <c:scaling>
          <c:orientation val="minMax"/>
          <c:min val="2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最高気温</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41882432"/>
        <c:crosses val="autoZero"/>
        <c:crossBetween val="midCat"/>
      </c:valAx>
      <c:valAx>
        <c:axId val="1418824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野菜</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253971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scatterChart>
        <c:scatterStyle val="lineMarker"/>
        <c:varyColors val="0"/>
        <c:ser>
          <c:idx val="0"/>
          <c:order val="0"/>
          <c:tx>
            <c:strRef>
              <c:f>第14章回帰分析!$C$6</c:f>
              <c:strCache>
                <c:ptCount val="1"/>
                <c:pt idx="0">
                  <c:v>売上個数</c:v>
                </c:pt>
              </c:strCache>
            </c:strRef>
          </c:tx>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0.13511942257217843"/>
                  <c:y val="-1.5484470691163604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trendlineLbl>
          </c:trendline>
          <c:xVal>
            <c:numRef>
              <c:f>第14章回帰分析!$B$7:$B$37</c:f>
              <c:numCache>
                <c:formatCode>General</c:formatCode>
                <c:ptCount val="31"/>
                <c:pt idx="0">
                  <c:v>168</c:v>
                </c:pt>
                <c:pt idx="1">
                  <c:v>168</c:v>
                </c:pt>
                <c:pt idx="2">
                  <c:v>208</c:v>
                </c:pt>
                <c:pt idx="3">
                  <c:v>208</c:v>
                </c:pt>
                <c:pt idx="4">
                  <c:v>198</c:v>
                </c:pt>
                <c:pt idx="5">
                  <c:v>198</c:v>
                </c:pt>
                <c:pt idx="6">
                  <c:v>198</c:v>
                </c:pt>
                <c:pt idx="7">
                  <c:v>168</c:v>
                </c:pt>
                <c:pt idx="8">
                  <c:v>168</c:v>
                </c:pt>
                <c:pt idx="9">
                  <c:v>208</c:v>
                </c:pt>
                <c:pt idx="10">
                  <c:v>208</c:v>
                </c:pt>
                <c:pt idx="11">
                  <c:v>198</c:v>
                </c:pt>
                <c:pt idx="12">
                  <c:v>198</c:v>
                </c:pt>
                <c:pt idx="13">
                  <c:v>198</c:v>
                </c:pt>
                <c:pt idx="14">
                  <c:v>168</c:v>
                </c:pt>
                <c:pt idx="15">
                  <c:v>168</c:v>
                </c:pt>
                <c:pt idx="16">
                  <c:v>208</c:v>
                </c:pt>
                <c:pt idx="17">
                  <c:v>208</c:v>
                </c:pt>
                <c:pt idx="18">
                  <c:v>198</c:v>
                </c:pt>
                <c:pt idx="19">
                  <c:v>198</c:v>
                </c:pt>
                <c:pt idx="20">
                  <c:v>198</c:v>
                </c:pt>
                <c:pt idx="21">
                  <c:v>168</c:v>
                </c:pt>
                <c:pt idx="22">
                  <c:v>168</c:v>
                </c:pt>
                <c:pt idx="23">
                  <c:v>208</c:v>
                </c:pt>
                <c:pt idx="24">
                  <c:v>208</c:v>
                </c:pt>
                <c:pt idx="25">
                  <c:v>198</c:v>
                </c:pt>
                <c:pt idx="26">
                  <c:v>198</c:v>
                </c:pt>
                <c:pt idx="27">
                  <c:v>198</c:v>
                </c:pt>
                <c:pt idx="28">
                  <c:v>168</c:v>
                </c:pt>
                <c:pt idx="29">
                  <c:v>168</c:v>
                </c:pt>
                <c:pt idx="30">
                  <c:v>208</c:v>
                </c:pt>
              </c:numCache>
            </c:numRef>
          </c:xVal>
          <c:yVal>
            <c:numRef>
              <c:f>第14章回帰分析!$C$7:$C$37</c:f>
              <c:numCache>
                <c:formatCode>General</c:formatCode>
                <c:ptCount val="31"/>
                <c:pt idx="0">
                  <c:v>18</c:v>
                </c:pt>
                <c:pt idx="1">
                  <c:v>24</c:v>
                </c:pt>
                <c:pt idx="2">
                  <c:v>12</c:v>
                </c:pt>
                <c:pt idx="3">
                  <c:v>9</c:v>
                </c:pt>
                <c:pt idx="4">
                  <c:v>11</c:v>
                </c:pt>
                <c:pt idx="5">
                  <c:v>18</c:v>
                </c:pt>
                <c:pt idx="6">
                  <c:v>20</c:v>
                </c:pt>
                <c:pt idx="7">
                  <c:v>23</c:v>
                </c:pt>
                <c:pt idx="8">
                  <c:v>17</c:v>
                </c:pt>
                <c:pt idx="9">
                  <c:v>18</c:v>
                </c:pt>
                <c:pt idx="10">
                  <c:v>11</c:v>
                </c:pt>
                <c:pt idx="11">
                  <c:v>12</c:v>
                </c:pt>
                <c:pt idx="12">
                  <c:v>15</c:v>
                </c:pt>
                <c:pt idx="13">
                  <c:v>19</c:v>
                </c:pt>
                <c:pt idx="14">
                  <c:v>19</c:v>
                </c:pt>
                <c:pt idx="15">
                  <c:v>21</c:v>
                </c:pt>
                <c:pt idx="16">
                  <c:v>15</c:v>
                </c:pt>
                <c:pt idx="17">
                  <c:v>9</c:v>
                </c:pt>
                <c:pt idx="18">
                  <c:v>16</c:v>
                </c:pt>
                <c:pt idx="19">
                  <c:v>16</c:v>
                </c:pt>
                <c:pt idx="20">
                  <c:v>11</c:v>
                </c:pt>
                <c:pt idx="21">
                  <c:v>21</c:v>
                </c:pt>
                <c:pt idx="22">
                  <c:v>20</c:v>
                </c:pt>
                <c:pt idx="23">
                  <c:v>11</c:v>
                </c:pt>
                <c:pt idx="24">
                  <c:v>11</c:v>
                </c:pt>
                <c:pt idx="25">
                  <c:v>12</c:v>
                </c:pt>
                <c:pt idx="26">
                  <c:v>10</c:v>
                </c:pt>
                <c:pt idx="27">
                  <c:v>16</c:v>
                </c:pt>
                <c:pt idx="28">
                  <c:v>17</c:v>
                </c:pt>
                <c:pt idx="29">
                  <c:v>24</c:v>
                </c:pt>
                <c:pt idx="30">
                  <c:v>18</c:v>
                </c:pt>
              </c:numCache>
            </c:numRef>
          </c:yVal>
          <c:smooth val="0"/>
          <c:extLst>
            <c:ext xmlns:c16="http://schemas.microsoft.com/office/drawing/2014/chart" uri="{C3380CC4-5D6E-409C-BE32-E72D297353CC}">
              <c16:uniqueId val="{00000000-6654-4E83-82B0-DF9B3EFAF6F3}"/>
            </c:ext>
          </c:extLst>
        </c:ser>
        <c:dLbls>
          <c:showLegendKey val="0"/>
          <c:showVal val="0"/>
          <c:showCatName val="0"/>
          <c:showSerName val="0"/>
          <c:showPercent val="0"/>
          <c:showBubbleSize val="0"/>
        </c:dLbls>
        <c:axId val="1215239215"/>
        <c:axId val="2006663103"/>
      </c:scatterChart>
      <c:valAx>
        <c:axId val="1215239215"/>
        <c:scaling>
          <c:orientation val="minMax"/>
          <c:min val="15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006663103"/>
        <c:crosses val="autoZero"/>
        <c:crossBetween val="midCat"/>
      </c:valAx>
      <c:valAx>
        <c:axId val="20066631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15239215"/>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scatterChart>
        <c:scatterStyle val="lineMarker"/>
        <c:varyColors val="0"/>
        <c:ser>
          <c:idx val="0"/>
          <c:order val="0"/>
          <c:tx>
            <c:strRef>
              <c:f>第14章回帰分析!$D$118</c:f>
              <c:strCache>
                <c:ptCount val="1"/>
                <c:pt idx="0">
                  <c:v>売上個数</c:v>
                </c:pt>
              </c:strCache>
            </c:strRef>
          </c:tx>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1"/>
            <c:dispEq val="1"/>
            <c:trendlineLbl>
              <c:layout>
                <c:manualLayout>
                  <c:x val="-0.20599496937882764"/>
                  <c:y val="1.3407699037620297E-3"/>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trendlineLbl>
          </c:trendline>
          <c:xVal>
            <c:numRef>
              <c:f>第14章回帰分析!$C$119:$C$128</c:f>
              <c:numCache>
                <c:formatCode>General</c:formatCode>
                <c:ptCount val="10"/>
                <c:pt idx="0">
                  <c:v>100</c:v>
                </c:pt>
                <c:pt idx="1">
                  <c:v>90</c:v>
                </c:pt>
                <c:pt idx="2">
                  <c:v>95</c:v>
                </c:pt>
                <c:pt idx="3">
                  <c:v>100</c:v>
                </c:pt>
                <c:pt idx="4">
                  <c:v>80</c:v>
                </c:pt>
                <c:pt idx="5">
                  <c:v>80</c:v>
                </c:pt>
                <c:pt idx="6">
                  <c:v>90</c:v>
                </c:pt>
                <c:pt idx="7">
                  <c:v>95</c:v>
                </c:pt>
                <c:pt idx="8">
                  <c:v>90</c:v>
                </c:pt>
                <c:pt idx="9">
                  <c:v>100</c:v>
                </c:pt>
              </c:numCache>
            </c:numRef>
          </c:xVal>
          <c:yVal>
            <c:numRef>
              <c:f>第14章回帰分析!$D$119:$D$128</c:f>
              <c:numCache>
                <c:formatCode>General</c:formatCode>
                <c:ptCount val="10"/>
                <c:pt idx="0">
                  <c:v>37</c:v>
                </c:pt>
                <c:pt idx="1">
                  <c:v>65</c:v>
                </c:pt>
                <c:pt idx="2">
                  <c:v>45</c:v>
                </c:pt>
                <c:pt idx="3">
                  <c:v>39</c:v>
                </c:pt>
                <c:pt idx="4">
                  <c:v>70</c:v>
                </c:pt>
                <c:pt idx="5">
                  <c:v>57</c:v>
                </c:pt>
                <c:pt idx="6">
                  <c:v>45</c:v>
                </c:pt>
                <c:pt idx="7">
                  <c:v>47</c:v>
                </c:pt>
                <c:pt idx="8">
                  <c:v>53</c:v>
                </c:pt>
                <c:pt idx="9">
                  <c:v>33</c:v>
                </c:pt>
              </c:numCache>
            </c:numRef>
          </c:yVal>
          <c:smooth val="0"/>
          <c:extLst>
            <c:ext xmlns:c16="http://schemas.microsoft.com/office/drawing/2014/chart" uri="{C3380CC4-5D6E-409C-BE32-E72D297353CC}">
              <c16:uniqueId val="{00000000-98B0-4DD9-BFF2-59A40DF40BB4}"/>
            </c:ext>
          </c:extLst>
        </c:ser>
        <c:dLbls>
          <c:showLegendKey val="0"/>
          <c:showVal val="0"/>
          <c:showCatName val="0"/>
          <c:showSerName val="0"/>
          <c:showPercent val="0"/>
          <c:showBubbleSize val="0"/>
        </c:dLbls>
        <c:axId val="1880924255"/>
        <c:axId val="1700012143"/>
      </c:scatterChart>
      <c:valAx>
        <c:axId val="1880924255"/>
        <c:scaling>
          <c:orientation val="minMax"/>
          <c:min val="75"/>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700012143"/>
        <c:crosses val="autoZero"/>
        <c:crossBetween val="midCat"/>
      </c:valAx>
      <c:valAx>
        <c:axId val="170001214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880924255"/>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1"/>
  <c:style val="2"/>
  <c:chart>
    <c:autoTitleDeleted val="1"/>
    <c:plotArea>
      <c:layout/>
      <c:lineChart>
        <c:grouping val="standard"/>
        <c:varyColors val="1"/>
        <c:ser>
          <c:idx val="0"/>
          <c:order val="0"/>
          <c:tx>
            <c:v>受注数</c:v>
          </c:tx>
          <c:spPr>
            <a:ln w="28575" cmpd="sng">
              <a:solidFill>
                <a:schemeClr val="accent1"/>
              </a:solidFill>
            </a:ln>
          </c:spPr>
          <c:marker>
            <c:symbol val="none"/>
          </c:marker>
          <c:cat>
            <c:strRef>
              <c:f>第6章外れ値の検出!$A$38:$A$49</c:f>
              <c:strCache>
                <c:ptCount val="12"/>
                <c:pt idx="0">
                  <c:v>１月</c:v>
                </c:pt>
                <c:pt idx="1">
                  <c:v>２月</c:v>
                </c:pt>
                <c:pt idx="2">
                  <c:v>３月</c:v>
                </c:pt>
                <c:pt idx="3">
                  <c:v>４月</c:v>
                </c:pt>
                <c:pt idx="4">
                  <c:v>５月</c:v>
                </c:pt>
                <c:pt idx="5">
                  <c:v>６月</c:v>
                </c:pt>
                <c:pt idx="6">
                  <c:v>７月</c:v>
                </c:pt>
                <c:pt idx="7">
                  <c:v>８月</c:v>
                </c:pt>
                <c:pt idx="8">
                  <c:v>９月</c:v>
                </c:pt>
                <c:pt idx="9">
                  <c:v>１０月</c:v>
                </c:pt>
                <c:pt idx="10">
                  <c:v>１１月</c:v>
                </c:pt>
                <c:pt idx="11">
                  <c:v>１２月</c:v>
                </c:pt>
              </c:strCache>
            </c:strRef>
          </c:cat>
          <c:val>
            <c:numRef>
              <c:f>第6章外れ値の検出!$B$38:$B$49</c:f>
              <c:numCache>
                <c:formatCode>General</c:formatCode>
                <c:ptCount val="12"/>
                <c:pt idx="0">
                  <c:v>50</c:v>
                </c:pt>
                <c:pt idx="1">
                  <c:v>60</c:v>
                </c:pt>
                <c:pt idx="2">
                  <c:v>55</c:v>
                </c:pt>
                <c:pt idx="3">
                  <c:v>70</c:v>
                </c:pt>
                <c:pt idx="4">
                  <c:v>82</c:v>
                </c:pt>
                <c:pt idx="5">
                  <c:v>75</c:v>
                </c:pt>
                <c:pt idx="6">
                  <c:v>20</c:v>
                </c:pt>
                <c:pt idx="7">
                  <c:v>60</c:v>
                </c:pt>
                <c:pt idx="8">
                  <c:v>80</c:v>
                </c:pt>
                <c:pt idx="9">
                  <c:v>130</c:v>
                </c:pt>
                <c:pt idx="10">
                  <c:v>77</c:v>
                </c:pt>
                <c:pt idx="11">
                  <c:v>65</c:v>
                </c:pt>
              </c:numCache>
            </c:numRef>
          </c:val>
          <c:smooth val="0"/>
          <c:extLst>
            <c:ext xmlns:c16="http://schemas.microsoft.com/office/drawing/2014/chart" uri="{C3380CC4-5D6E-409C-BE32-E72D297353CC}">
              <c16:uniqueId val="{00000000-6BCB-47C6-AC35-507988D38175}"/>
            </c:ext>
          </c:extLst>
        </c:ser>
        <c:ser>
          <c:idx val="1"/>
          <c:order val="1"/>
          <c:tx>
            <c:v>最低基準</c:v>
          </c:tx>
          <c:spPr>
            <a:ln w="28575" cmpd="sng">
              <a:solidFill>
                <a:schemeClr val="accent2"/>
              </a:solidFill>
            </a:ln>
          </c:spPr>
          <c:marker>
            <c:symbol val="none"/>
          </c:marker>
          <c:cat>
            <c:strRef>
              <c:f>第6章外れ値の検出!$A$38:$A$49</c:f>
              <c:strCache>
                <c:ptCount val="12"/>
                <c:pt idx="0">
                  <c:v>１月</c:v>
                </c:pt>
                <c:pt idx="1">
                  <c:v>２月</c:v>
                </c:pt>
                <c:pt idx="2">
                  <c:v>３月</c:v>
                </c:pt>
                <c:pt idx="3">
                  <c:v>４月</c:v>
                </c:pt>
                <c:pt idx="4">
                  <c:v>５月</c:v>
                </c:pt>
                <c:pt idx="5">
                  <c:v>６月</c:v>
                </c:pt>
                <c:pt idx="6">
                  <c:v>７月</c:v>
                </c:pt>
                <c:pt idx="7">
                  <c:v>８月</c:v>
                </c:pt>
                <c:pt idx="8">
                  <c:v>９月</c:v>
                </c:pt>
                <c:pt idx="9">
                  <c:v>１０月</c:v>
                </c:pt>
                <c:pt idx="10">
                  <c:v>１１月</c:v>
                </c:pt>
                <c:pt idx="11">
                  <c:v>１２月</c:v>
                </c:pt>
              </c:strCache>
            </c:strRef>
          </c:cat>
          <c:val>
            <c:numRef>
              <c:f>第6章外れ値の検出!$C$38:$C$49</c:f>
              <c:numCache>
                <c:formatCode>General</c:formatCode>
                <c:ptCount val="12"/>
                <c:pt idx="0">
                  <c:v>40</c:v>
                </c:pt>
                <c:pt idx="1">
                  <c:v>40</c:v>
                </c:pt>
                <c:pt idx="2">
                  <c:v>40</c:v>
                </c:pt>
                <c:pt idx="3">
                  <c:v>40</c:v>
                </c:pt>
                <c:pt idx="4">
                  <c:v>40</c:v>
                </c:pt>
                <c:pt idx="5">
                  <c:v>40</c:v>
                </c:pt>
                <c:pt idx="6">
                  <c:v>40</c:v>
                </c:pt>
                <c:pt idx="7">
                  <c:v>40</c:v>
                </c:pt>
                <c:pt idx="8">
                  <c:v>40</c:v>
                </c:pt>
                <c:pt idx="9">
                  <c:v>40</c:v>
                </c:pt>
                <c:pt idx="10">
                  <c:v>40</c:v>
                </c:pt>
                <c:pt idx="11">
                  <c:v>40</c:v>
                </c:pt>
              </c:numCache>
            </c:numRef>
          </c:val>
          <c:smooth val="0"/>
          <c:extLst>
            <c:ext xmlns:c16="http://schemas.microsoft.com/office/drawing/2014/chart" uri="{C3380CC4-5D6E-409C-BE32-E72D297353CC}">
              <c16:uniqueId val="{00000001-6BCB-47C6-AC35-507988D38175}"/>
            </c:ext>
          </c:extLst>
        </c:ser>
        <c:ser>
          <c:idx val="2"/>
          <c:order val="2"/>
          <c:tx>
            <c:v>最高基準</c:v>
          </c:tx>
          <c:spPr>
            <a:ln w="28575" cmpd="sng">
              <a:solidFill>
                <a:schemeClr val="accent3"/>
              </a:solidFill>
            </a:ln>
          </c:spPr>
          <c:marker>
            <c:symbol val="none"/>
          </c:marker>
          <c:cat>
            <c:strRef>
              <c:f>第6章外れ値の検出!$A$38:$A$49</c:f>
              <c:strCache>
                <c:ptCount val="12"/>
                <c:pt idx="0">
                  <c:v>１月</c:v>
                </c:pt>
                <c:pt idx="1">
                  <c:v>２月</c:v>
                </c:pt>
                <c:pt idx="2">
                  <c:v>３月</c:v>
                </c:pt>
                <c:pt idx="3">
                  <c:v>４月</c:v>
                </c:pt>
                <c:pt idx="4">
                  <c:v>５月</c:v>
                </c:pt>
                <c:pt idx="5">
                  <c:v>６月</c:v>
                </c:pt>
                <c:pt idx="6">
                  <c:v>７月</c:v>
                </c:pt>
                <c:pt idx="7">
                  <c:v>８月</c:v>
                </c:pt>
                <c:pt idx="8">
                  <c:v>９月</c:v>
                </c:pt>
                <c:pt idx="9">
                  <c:v>１０月</c:v>
                </c:pt>
                <c:pt idx="10">
                  <c:v>１１月</c:v>
                </c:pt>
                <c:pt idx="11">
                  <c:v>１２月</c:v>
                </c:pt>
              </c:strCache>
            </c:strRef>
          </c:cat>
          <c:val>
            <c:numRef>
              <c:f>第6章外れ値の検出!$D$38:$D$49</c:f>
              <c:numCache>
                <c:formatCode>General</c:formatCode>
                <c:ptCount val="12"/>
                <c:pt idx="0">
                  <c:v>120</c:v>
                </c:pt>
                <c:pt idx="1">
                  <c:v>120</c:v>
                </c:pt>
                <c:pt idx="2">
                  <c:v>120</c:v>
                </c:pt>
                <c:pt idx="3">
                  <c:v>120</c:v>
                </c:pt>
                <c:pt idx="4">
                  <c:v>120</c:v>
                </c:pt>
                <c:pt idx="5">
                  <c:v>120</c:v>
                </c:pt>
                <c:pt idx="6">
                  <c:v>120</c:v>
                </c:pt>
                <c:pt idx="7">
                  <c:v>120</c:v>
                </c:pt>
                <c:pt idx="8">
                  <c:v>120</c:v>
                </c:pt>
                <c:pt idx="9">
                  <c:v>120</c:v>
                </c:pt>
                <c:pt idx="10">
                  <c:v>120</c:v>
                </c:pt>
                <c:pt idx="11">
                  <c:v>120</c:v>
                </c:pt>
              </c:numCache>
            </c:numRef>
          </c:val>
          <c:smooth val="0"/>
          <c:extLst>
            <c:ext xmlns:c16="http://schemas.microsoft.com/office/drawing/2014/chart" uri="{C3380CC4-5D6E-409C-BE32-E72D297353CC}">
              <c16:uniqueId val="{00000002-6BCB-47C6-AC35-507988D38175}"/>
            </c:ext>
          </c:extLst>
        </c:ser>
        <c:dLbls>
          <c:showLegendKey val="0"/>
          <c:showVal val="0"/>
          <c:showCatName val="0"/>
          <c:showSerName val="0"/>
          <c:showPercent val="0"/>
          <c:showBubbleSize val="0"/>
        </c:dLbls>
        <c:smooth val="0"/>
        <c:axId val="150394146"/>
        <c:axId val="1743486283"/>
      </c:lineChart>
      <c:catAx>
        <c:axId val="150394146"/>
        <c:scaling>
          <c:orientation val="minMax"/>
        </c:scaling>
        <c:delete val="0"/>
        <c:axPos val="b"/>
        <c:title>
          <c:tx>
            <c:rich>
              <a:bodyPr/>
              <a:lstStyle/>
              <a:p>
                <a:pPr lvl="0">
                  <a:defRPr b="0">
                    <a:solidFill>
                      <a:srgbClr val="000000"/>
                    </a:solidFill>
                    <a:latin typeface="+mn-lt"/>
                  </a:defRPr>
                </a:pPr>
                <a:endParaRPr lang="ja-JP" alt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ja-JP"/>
          </a:p>
        </c:txPr>
        <c:crossAx val="1743486283"/>
        <c:crosses val="autoZero"/>
        <c:auto val="1"/>
        <c:lblAlgn val="ctr"/>
        <c:lblOffset val="100"/>
        <c:noMultiLvlLbl val="1"/>
      </c:catAx>
      <c:valAx>
        <c:axId val="1743486283"/>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ja-JP" altLang="en-US"/>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ja-JP"/>
          </a:p>
        </c:txPr>
        <c:crossAx val="150394146"/>
        <c:crosses val="autoZero"/>
        <c:crossBetween val="between"/>
      </c:valAx>
    </c:plotArea>
    <c:legend>
      <c:legendPos val="b"/>
      <c:overlay val="0"/>
      <c:txPr>
        <a:bodyPr/>
        <a:lstStyle/>
        <a:p>
          <a:pPr lvl="0">
            <a:defRPr sz="900" b="0" i="0">
              <a:solidFill>
                <a:srgbClr val="1A1A1A"/>
              </a:solidFill>
              <a:latin typeface="+mn-lt"/>
            </a:defRPr>
          </a:pPr>
          <a:endParaRPr lang="ja-JP"/>
        </a:p>
      </c:txPr>
    </c:legend>
    <c:plotVisOnly val="1"/>
    <c:dispBlanksAs val="zero"/>
    <c:showDLblsOverMax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部署別従業員数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tx>
            <c:strRef>
              <c:f>第7章度数分布表!$E$3</c:f>
              <c:strCache>
                <c:ptCount val="1"/>
                <c:pt idx="0">
                  <c:v>度数</c:v>
                </c:pt>
              </c:strCache>
            </c:strRef>
          </c:tx>
          <c:spPr>
            <a:solidFill>
              <a:schemeClr val="accent1"/>
            </a:solidFill>
            <a:ln cmpd="sng">
              <a:solidFill>
                <a:schemeClr val="tx2">
                  <a:lumMod val="85000"/>
                  <a:lumOff val="15000"/>
                </a:schemeClr>
              </a:solidFill>
            </a:ln>
            <a:effectLst/>
          </c:spPr>
          <c:invertIfNegative val="0"/>
          <c:cat>
            <c:strRef>
              <c:f>第7章度数分布表!$D$4:$D$11</c:f>
              <c:strCache>
                <c:ptCount val="8"/>
                <c:pt idx="0">
                  <c:v>0～9</c:v>
                </c:pt>
                <c:pt idx="1">
                  <c:v>10～19</c:v>
                </c:pt>
                <c:pt idx="2">
                  <c:v>20～29</c:v>
                </c:pt>
                <c:pt idx="3">
                  <c:v>30～39</c:v>
                </c:pt>
                <c:pt idx="4">
                  <c:v>40～49</c:v>
                </c:pt>
                <c:pt idx="5">
                  <c:v>50～59</c:v>
                </c:pt>
                <c:pt idx="6">
                  <c:v>60～69</c:v>
                </c:pt>
                <c:pt idx="7">
                  <c:v>70～79</c:v>
                </c:pt>
              </c:strCache>
            </c:strRef>
          </c:cat>
          <c:val>
            <c:numRef>
              <c:f>第7章度数分布表!$E$4:$E$11</c:f>
              <c:numCache>
                <c:formatCode>General</c:formatCode>
                <c:ptCount val="8"/>
                <c:pt idx="0">
                  <c:v>1</c:v>
                </c:pt>
                <c:pt idx="1">
                  <c:v>6</c:v>
                </c:pt>
                <c:pt idx="2">
                  <c:v>4</c:v>
                </c:pt>
                <c:pt idx="3">
                  <c:v>3</c:v>
                </c:pt>
                <c:pt idx="4">
                  <c:v>1</c:v>
                </c:pt>
                <c:pt idx="5">
                  <c:v>3</c:v>
                </c:pt>
                <c:pt idx="6">
                  <c:v>1</c:v>
                </c:pt>
                <c:pt idx="7">
                  <c:v>1</c:v>
                </c:pt>
              </c:numCache>
            </c:numRef>
          </c:val>
          <c:extLst>
            <c:ext xmlns:c16="http://schemas.microsoft.com/office/drawing/2014/chart" uri="{C3380CC4-5D6E-409C-BE32-E72D297353CC}">
              <c16:uniqueId val="{00000000-9421-412B-97D6-DB411135E498}"/>
            </c:ext>
          </c:extLst>
        </c:ser>
        <c:dLbls>
          <c:showLegendKey val="0"/>
          <c:showVal val="0"/>
          <c:showCatName val="0"/>
          <c:showSerName val="0"/>
          <c:showPercent val="0"/>
          <c:showBubbleSize val="0"/>
        </c:dLbls>
        <c:gapWidth val="0"/>
        <c:overlap val="-27"/>
        <c:axId val="1974227663"/>
        <c:axId val="1743705679"/>
      </c:barChart>
      <c:catAx>
        <c:axId val="1974227663"/>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部署別従業員数</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743705679"/>
        <c:crosses val="autoZero"/>
        <c:auto val="1"/>
        <c:lblAlgn val="ctr"/>
        <c:lblOffset val="100"/>
        <c:noMultiLvlLbl val="0"/>
      </c:catAx>
      <c:valAx>
        <c:axId val="174370567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度数</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97422766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クレジットカード業：百貨店：総合スーパー売上高推移</a:t>
            </a:r>
          </a:p>
        </c:rich>
      </c:tx>
      <c:layout>
        <c:manualLayout>
          <c:xMode val="edge"/>
          <c:yMode val="edge"/>
          <c:x val="0.11388888888888889"/>
          <c:y val="2.314814814814814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v>売上高</c:v>
          </c:tx>
          <c:spPr>
            <a:ln w="28575" cap="rnd">
              <a:solidFill>
                <a:schemeClr val="accent1"/>
              </a:solidFill>
              <a:round/>
            </a:ln>
            <a:effectLst/>
          </c:spPr>
          <c:marker>
            <c:symbol val="none"/>
          </c:marker>
          <c:cat>
            <c:strRef>
              <c:f>第9章移動平均!$C$16:$C$111</c:f>
              <c:strCache>
                <c:ptCount val="96"/>
                <c:pt idx="0">
                  <c:v>1月</c:v>
                </c:pt>
                <c:pt idx="1">
                  <c:v>2月</c:v>
                </c:pt>
                <c:pt idx="2">
                  <c:v>3月</c:v>
                </c:pt>
                <c:pt idx="3">
                  <c:v>4月</c:v>
                </c:pt>
                <c:pt idx="4">
                  <c:v>5月</c:v>
                </c:pt>
                <c:pt idx="5">
                  <c:v>6月</c:v>
                </c:pt>
                <c:pt idx="6">
                  <c:v>7月</c:v>
                </c:pt>
                <c:pt idx="7">
                  <c:v>8月</c:v>
                </c:pt>
                <c:pt idx="8">
                  <c:v>9月</c:v>
                </c:pt>
                <c:pt idx="9">
                  <c:v>10月</c:v>
                </c:pt>
                <c:pt idx="10">
                  <c:v>11月</c:v>
                </c:pt>
                <c:pt idx="11">
                  <c:v>12月</c:v>
                </c:pt>
                <c:pt idx="12">
                  <c:v>1月</c:v>
                </c:pt>
                <c:pt idx="13">
                  <c:v>2月</c:v>
                </c:pt>
                <c:pt idx="14">
                  <c:v>3月</c:v>
                </c:pt>
                <c:pt idx="15">
                  <c:v>4月</c:v>
                </c:pt>
                <c:pt idx="16">
                  <c:v>5月</c:v>
                </c:pt>
                <c:pt idx="17">
                  <c:v>6月</c:v>
                </c:pt>
                <c:pt idx="18">
                  <c:v>7月</c:v>
                </c:pt>
                <c:pt idx="19">
                  <c:v>8月</c:v>
                </c:pt>
                <c:pt idx="20">
                  <c:v>9月</c:v>
                </c:pt>
                <c:pt idx="21">
                  <c:v>10月</c:v>
                </c:pt>
                <c:pt idx="22">
                  <c:v>11月</c:v>
                </c:pt>
                <c:pt idx="23">
                  <c:v>12月</c:v>
                </c:pt>
                <c:pt idx="24">
                  <c:v>1月</c:v>
                </c:pt>
                <c:pt idx="25">
                  <c:v>2月</c:v>
                </c:pt>
                <c:pt idx="26">
                  <c:v>3月</c:v>
                </c:pt>
                <c:pt idx="27">
                  <c:v>4月</c:v>
                </c:pt>
                <c:pt idx="28">
                  <c:v>5月</c:v>
                </c:pt>
                <c:pt idx="29">
                  <c:v>6月</c:v>
                </c:pt>
                <c:pt idx="30">
                  <c:v>7月</c:v>
                </c:pt>
                <c:pt idx="31">
                  <c:v>8月</c:v>
                </c:pt>
                <c:pt idx="32">
                  <c:v>9月</c:v>
                </c:pt>
                <c:pt idx="33">
                  <c:v>10月</c:v>
                </c:pt>
                <c:pt idx="34">
                  <c:v>11月</c:v>
                </c:pt>
                <c:pt idx="35">
                  <c:v>12月</c:v>
                </c:pt>
                <c:pt idx="36">
                  <c:v>1月</c:v>
                </c:pt>
                <c:pt idx="37">
                  <c:v>2月</c:v>
                </c:pt>
                <c:pt idx="38">
                  <c:v>3月</c:v>
                </c:pt>
                <c:pt idx="39">
                  <c:v>4月</c:v>
                </c:pt>
                <c:pt idx="40">
                  <c:v>5月</c:v>
                </c:pt>
                <c:pt idx="41">
                  <c:v>6月</c:v>
                </c:pt>
                <c:pt idx="42">
                  <c:v>7月</c:v>
                </c:pt>
                <c:pt idx="43">
                  <c:v>8月</c:v>
                </c:pt>
                <c:pt idx="44">
                  <c:v>9月</c:v>
                </c:pt>
                <c:pt idx="45">
                  <c:v>10月</c:v>
                </c:pt>
                <c:pt idx="46">
                  <c:v>11月</c:v>
                </c:pt>
                <c:pt idx="47">
                  <c:v>12月</c:v>
                </c:pt>
                <c:pt idx="48">
                  <c:v>1月</c:v>
                </c:pt>
                <c:pt idx="49">
                  <c:v>2月</c:v>
                </c:pt>
                <c:pt idx="50">
                  <c:v>3月</c:v>
                </c:pt>
                <c:pt idx="51">
                  <c:v>4月</c:v>
                </c:pt>
                <c:pt idx="52">
                  <c:v>5月</c:v>
                </c:pt>
                <c:pt idx="53">
                  <c:v>6月</c:v>
                </c:pt>
                <c:pt idx="54">
                  <c:v>7月</c:v>
                </c:pt>
                <c:pt idx="55">
                  <c:v>8月</c:v>
                </c:pt>
                <c:pt idx="56">
                  <c:v>9月</c:v>
                </c:pt>
                <c:pt idx="57">
                  <c:v>10月</c:v>
                </c:pt>
                <c:pt idx="58">
                  <c:v>11月</c:v>
                </c:pt>
                <c:pt idx="59">
                  <c:v>12月</c:v>
                </c:pt>
                <c:pt idx="60">
                  <c:v>1月</c:v>
                </c:pt>
                <c:pt idx="61">
                  <c:v>2月</c:v>
                </c:pt>
                <c:pt idx="62">
                  <c:v>3月</c:v>
                </c:pt>
                <c:pt idx="63">
                  <c:v>4月</c:v>
                </c:pt>
                <c:pt idx="64">
                  <c:v>5月</c:v>
                </c:pt>
                <c:pt idx="65">
                  <c:v>6月</c:v>
                </c:pt>
                <c:pt idx="66">
                  <c:v>7月</c:v>
                </c:pt>
                <c:pt idx="67">
                  <c:v>8月</c:v>
                </c:pt>
                <c:pt idx="68">
                  <c:v>9月</c:v>
                </c:pt>
                <c:pt idx="69">
                  <c:v>10月</c:v>
                </c:pt>
                <c:pt idx="70">
                  <c:v>11月</c:v>
                </c:pt>
                <c:pt idx="71">
                  <c:v>12月</c:v>
                </c:pt>
                <c:pt idx="72">
                  <c:v>1月</c:v>
                </c:pt>
                <c:pt idx="73">
                  <c:v>2月</c:v>
                </c:pt>
                <c:pt idx="74">
                  <c:v>3月</c:v>
                </c:pt>
                <c:pt idx="75">
                  <c:v>4月</c:v>
                </c:pt>
                <c:pt idx="76">
                  <c:v>5月</c:v>
                </c:pt>
                <c:pt idx="77">
                  <c:v>6月</c:v>
                </c:pt>
                <c:pt idx="78">
                  <c:v>7月</c:v>
                </c:pt>
                <c:pt idx="79">
                  <c:v>8月</c:v>
                </c:pt>
                <c:pt idx="80">
                  <c:v>9月</c:v>
                </c:pt>
                <c:pt idx="81">
                  <c:v>10月</c:v>
                </c:pt>
                <c:pt idx="82">
                  <c:v>11月</c:v>
                </c:pt>
                <c:pt idx="83">
                  <c:v>12月</c:v>
                </c:pt>
                <c:pt idx="84">
                  <c:v>1月</c:v>
                </c:pt>
                <c:pt idx="85">
                  <c:v>2月</c:v>
                </c:pt>
                <c:pt idx="86">
                  <c:v>3月</c:v>
                </c:pt>
                <c:pt idx="87">
                  <c:v>4月</c:v>
                </c:pt>
                <c:pt idx="88">
                  <c:v>5月</c:v>
                </c:pt>
                <c:pt idx="89">
                  <c:v>6月</c:v>
                </c:pt>
                <c:pt idx="90">
                  <c:v>7月</c:v>
                </c:pt>
                <c:pt idx="91">
                  <c:v>8月</c:v>
                </c:pt>
                <c:pt idx="92">
                  <c:v>9月</c:v>
                </c:pt>
                <c:pt idx="93">
                  <c:v>10月</c:v>
                </c:pt>
                <c:pt idx="94">
                  <c:v>11月</c:v>
                </c:pt>
                <c:pt idx="95">
                  <c:v>12月</c:v>
                </c:pt>
              </c:strCache>
            </c:strRef>
          </c:cat>
          <c:val>
            <c:numRef>
              <c:f>第9章移動平均!$D$16:$D$111</c:f>
              <c:numCache>
                <c:formatCode>0_ </c:formatCode>
                <c:ptCount val="96"/>
                <c:pt idx="0">
                  <c:v>430572</c:v>
                </c:pt>
                <c:pt idx="1">
                  <c:v>331593</c:v>
                </c:pt>
                <c:pt idx="2">
                  <c:v>356141</c:v>
                </c:pt>
                <c:pt idx="3">
                  <c:v>377536</c:v>
                </c:pt>
                <c:pt idx="4">
                  <c:v>361860</c:v>
                </c:pt>
                <c:pt idx="5">
                  <c:v>373242</c:v>
                </c:pt>
                <c:pt idx="6">
                  <c:v>406312</c:v>
                </c:pt>
                <c:pt idx="7">
                  <c:v>337619</c:v>
                </c:pt>
                <c:pt idx="8">
                  <c:v>345805</c:v>
                </c:pt>
                <c:pt idx="9">
                  <c:v>382520</c:v>
                </c:pt>
                <c:pt idx="10">
                  <c:v>414315</c:v>
                </c:pt>
                <c:pt idx="11">
                  <c:v>464950</c:v>
                </c:pt>
                <c:pt idx="12">
                  <c:v>734591</c:v>
                </c:pt>
                <c:pt idx="13">
                  <c:v>600070</c:v>
                </c:pt>
                <c:pt idx="14">
                  <c:v>659415</c:v>
                </c:pt>
                <c:pt idx="15">
                  <c:v>682074</c:v>
                </c:pt>
                <c:pt idx="16">
                  <c:v>655545</c:v>
                </c:pt>
                <c:pt idx="17">
                  <c:v>665391</c:v>
                </c:pt>
                <c:pt idx="18">
                  <c:v>739467</c:v>
                </c:pt>
                <c:pt idx="19">
                  <c:v>631549</c:v>
                </c:pt>
                <c:pt idx="20">
                  <c:v>641873</c:v>
                </c:pt>
                <c:pt idx="21">
                  <c:v>676249</c:v>
                </c:pt>
                <c:pt idx="22">
                  <c:v>750759</c:v>
                </c:pt>
                <c:pt idx="23">
                  <c:v>798764</c:v>
                </c:pt>
                <c:pt idx="24">
                  <c:v>735889</c:v>
                </c:pt>
                <c:pt idx="25">
                  <c:v>580597</c:v>
                </c:pt>
                <c:pt idx="26">
                  <c:v>648452</c:v>
                </c:pt>
                <c:pt idx="27">
                  <c:v>667795</c:v>
                </c:pt>
                <c:pt idx="28">
                  <c:v>645510</c:v>
                </c:pt>
                <c:pt idx="29">
                  <c:v>659849</c:v>
                </c:pt>
                <c:pt idx="30">
                  <c:v>714884</c:v>
                </c:pt>
                <c:pt idx="31">
                  <c:v>617191</c:v>
                </c:pt>
                <c:pt idx="32">
                  <c:v>625675</c:v>
                </c:pt>
                <c:pt idx="33">
                  <c:v>655243</c:v>
                </c:pt>
                <c:pt idx="34">
                  <c:v>711427</c:v>
                </c:pt>
                <c:pt idx="35">
                  <c:v>794681</c:v>
                </c:pt>
                <c:pt idx="36">
                  <c:v>725531</c:v>
                </c:pt>
                <c:pt idx="37">
                  <c:v>593507</c:v>
                </c:pt>
                <c:pt idx="38">
                  <c:v>658562</c:v>
                </c:pt>
                <c:pt idx="39">
                  <c:v>694036</c:v>
                </c:pt>
                <c:pt idx="40">
                  <c:v>669708</c:v>
                </c:pt>
                <c:pt idx="41">
                  <c:v>693447</c:v>
                </c:pt>
                <c:pt idx="42">
                  <c:v>738127</c:v>
                </c:pt>
                <c:pt idx="43">
                  <c:v>664641</c:v>
                </c:pt>
                <c:pt idx="44">
                  <c:v>663758</c:v>
                </c:pt>
                <c:pt idx="45">
                  <c:v>706541</c:v>
                </c:pt>
                <c:pt idx="46">
                  <c:v>788670</c:v>
                </c:pt>
                <c:pt idx="47">
                  <c:v>850211</c:v>
                </c:pt>
                <c:pt idx="48">
                  <c:v>770354</c:v>
                </c:pt>
                <c:pt idx="49">
                  <c:v>646899</c:v>
                </c:pt>
                <c:pt idx="50">
                  <c:v>634650</c:v>
                </c:pt>
                <c:pt idx="51">
                  <c:v>676300</c:v>
                </c:pt>
                <c:pt idx="52">
                  <c:v>699259</c:v>
                </c:pt>
                <c:pt idx="53">
                  <c:v>721483</c:v>
                </c:pt>
                <c:pt idx="54">
                  <c:v>775866</c:v>
                </c:pt>
                <c:pt idx="55">
                  <c:v>684315</c:v>
                </c:pt>
                <c:pt idx="56">
                  <c:v>676777</c:v>
                </c:pt>
                <c:pt idx="57">
                  <c:v>724894</c:v>
                </c:pt>
                <c:pt idx="58">
                  <c:v>783106</c:v>
                </c:pt>
                <c:pt idx="59">
                  <c:v>879720</c:v>
                </c:pt>
                <c:pt idx="60">
                  <c:v>801886</c:v>
                </c:pt>
                <c:pt idx="61">
                  <c:v>677482</c:v>
                </c:pt>
                <c:pt idx="62">
                  <c:v>734816</c:v>
                </c:pt>
                <c:pt idx="63">
                  <c:v>753823</c:v>
                </c:pt>
                <c:pt idx="64">
                  <c:v>766915</c:v>
                </c:pt>
                <c:pt idx="65">
                  <c:v>755895</c:v>
                </c:pt>
                <c:pt idx="66">
                  <c:v>803294</c:v>
                </c:pt>
                <c:pt idx="67">
                  <c:v>726643</c:v>
                </c:pt>
                <c:pt idx="68">
                  <c:v>722503</c:v>
                </c:pt>
                <c:pt idx="69">
                  <c:v>775749</c:v>
                </c:pt>
                <c:pt idx="70">
                  <c:v>858070</c:v>
                </c:pt>
                <c:pt idx="71">
                  <c:v>924203</c:v>
                </c:pt>
                <c:pt idx="72">
                  <c:v>869544</c:v>
                </c:pt>
                <c:pt idx="73">
                  <c:v>783355</c:v>
                </c:pt>
                <c:pt idx="74">
                  <c:v>857132</c:v>
                </c:pt>
                <c:pt idx="75">
                  <c:v>802721</c:v>
                </c:pt>
                <c:pt idx="76">
                  <c:v>827164</c:v>
                </c:pt>
                <c:pt idx="77">
                  <c:v>836216</c:v>
                </c:pt>
                <c:pt idx="78">
                  <c:v>861841</c:v>
                </c:pt>
                <c:pt idx="79">
                  <c:v>789690</c:v>
                </c:pt>
                <c:pt idx="80">
                  <c:v>792827</c:v>
                </c:pt>
                <c:pt idx="81">
                  <c:v>841893</c:v>
                </c:pt>
                <c:pt idx="82">
                  <c:v>948398</c:v>
                </c:pt>
                <c:pt idx="83">
                  <c:v>1024437</c:v>
                </c:pt>
                <c:pt idx="84">
                  <c:v>935894</c:v>
                </c:pt>
                <c:pt idx="85">
                  <c:v>784044</c:v>
                </c:pt>
                <c:pt idx="86">
                  <c:v>1113947</c:v>
                </c:pt>
                <c:pt idx="87">
                  <c:v>838710</c:v>
                </c:pt>
                <c:pt idx="88">
                  <c:v>877731</c:v>
                </c:pt>
                <c:pt idx="89">
                  <c:v>906706</c:v>
                </c:pt>
                <c:pt idx="90">
                  <c:v>941067</c:v>
                </c:pt>
                <c:pt idx="91">
                  <c:v>884152</c:v>
                </c:pt>
                <c:pt idx="92">
                  <c:v>890646</c:v>
                </c:pt>
                <c:pt idx="93">
                  <c:v>909298</c:v>
                </c:pt>
                <c:pt idx="94">
                  <c:v>1027070</c:v>
                </c:pt>
                <c:pt idx="95">
                  <c:v>1109341</c:v>
                </c:pt>
              </c:numCache>
            </c:numRef>
          </c:val>
          <c:smooth val="0"/>
          <c:extLst>
            <c:ext xmlns:c16="http://schemas.microsoft.com/office/drawing/2014/chart" uri="{C3380CC4-5D6E-409C-BE32-E72D297353CC}">
              <c16:uniqueId val="{00000000-7CFF-4314-9B8B-3B955875D057}"/>
            </c:ext>
          </c:extLst>
        </c:ser>
        <c:ser>
          <c:idx val="1"/>
          <c:order val="1"/>
          <c:tx>
            <c:v>移動平均</c:v>
          </c:tx>
          <c:spPr>
            <a:ln w="28575" cap="rnd">
              <a:solidFill>
                <a:schemeClr val="accent2"/>
              </a:solidFill>
              <a:round/>
            </a:ln>
            <a:effectLst/>
          </c:spPr>
          <c:marker>
            <c:symbol val="none"/>
          </c:marker>
          <c:cat>
            <c:strRef>
              <c:f>第9章移動平均!$C$16:$C$111</c:f>
              <c:strCache>
                <c:ptCount val="96"/>
                <c:pt idx="0">
                  <c:v>1月</c:v>
                </c:pt>
                <c:pt idx="1">
                  <c:v>2月</c:v>
                </c:pt>
                <c:pt idx="2">
                  <c:v>3月</c:v>
                </c:pt>
                <c:pt idx="3">
                  <c:v>4月</c:v>
                </c:pt>
                <c:pt idx="4">
                  <c:v>5月</c:v>
                </c:pt>
                <c:pt idx="5">
                  <c:v>6月</c:v>
                </c:pt>
                <c:pt idx="6">
                  <c:v>7月</c:v>
                </c:pt>
                <c:pt idx="7">
                  <c:v>8月</c:v>
                </c:pt>
                <c:pt idx="8">
                  <c:v>9月</c:v>
                </c:pt>
                <c:pt idx="9">
                  <c:v>10月</c:v>
                </c:pt>
                <c:pt idx="10">
                  <c:v>11月</c:v>
                </c:pt>
                <c:pt idx="11">
                  <c:v>12月</c:v>
                </c:pt>
                <c:pt idx="12">
                  <c:v>1月</c:v>
                </c:pt>
                <c:pt idx="13">
                  <c:v>2月</c:v>
                </c:pt>
                <c:pt idx="14">
                  <c:v>3月</c:v>
                </c:pt>
                <c:pt idx="15">
                  <c:v>4月</c:v>
                </c:pt>
                <c:pt idx="16">
                  <c:v>5月</c:v>
                </c:pt>
                <c:pt idx="17">
                  <c:v>6月</c:v>
                </c:pt>
                <c:pt idx="18">
                  <c:v>7月</c:v>
                </c:pt>
                <c:pt idx="19">
                  <c:v>8月</c:v>
                </c:pt>
                <c:pt idx="20">
                  <c:v>9月</c:v>
                </c:pt>
                <c:pt idx="21">
                  <c:v>10月</c:v>
                </c:pt>
                <c:pt idx="22">
                  <c:v>11月</c:v>
                </c:pt>
                <c:pt idx="23">
                  <c:v>12月</c:v>
                </c:pt>
                <c:pt idx="24">
                  <c:v>1月</c:v>
                </c:pt>
                <c:pt idx="25">
                  <c:v>2月</c:v>
                </c:pt>
                <c:pt idx="26">
                  <c:v>3月</c:v>
                </c:pt>
                <c:pt idx="27">
                  <c:v>4月</c:v>
                </c:pt>
                <c:pt idx="28">
                  <c:v>5月</c:v>
                </c:pt>
                <c:pt idx="29">
                  <c:v>6月</c:v>
                </c:pt>
                <c:pt idx="30">
                  <c:v>7月</c:v>
                </c:pt>
                <c:pt idx="31">
                  <c:v>8月</c:v>
                </c:pt>
                <c:pt idx="32">
                  <c:v>9月</c:v>
                </c:pt>
                <c:pt idx="33">
                  <c:v>10月</c:v>
                </c:pt>
                <c:pt idx="34">
                  <c:v>11月</c:v>
                </c:pt>
                <c:pt idx="35">
                  <c:v>12月</c:v>
                </c:pt>
                <c:pt idx="36">
                  <c:v>1月</c:v>
                </c:pt>
                <c:pt idx="37">
                  <c:v>2月</c:v>
                </c:pt>
                <c:pt idx="38">
                  <c:v>3月</c:v>
                </c:pt>
                <c:pt idx="39">
                  <c:v>4月</c:v>
                </c:pt>
                <c:pt idx="40">
                  <c:v>5月</c:v>
                </c:pt>
                <c:pt idx="41">
                  <c:v>6月</c:v>
                </c:pt>
                <c:pt idx="42">
                  <c:v>7月</c:v>
                </c:pt>
                <c:pt idx="43">
                  <c:v>8月</c:v>
                </c:pt>
                <c:pt idx="44">
                  <c:v>9月</c:v>
                </c:pt>
                <c:pt idx="45">
                  <c:v>10月</c:v>
                </c:pt>
                <c:pt idx="46">
                  <c:v>11月</c:v>
                </c:pt>
                <c:pt idx="47">
                  <c:v>12月</c:v>
                </c:pt>
                <c:pt idx="48">
                  <c:v>1月</c:v>
                </c:pt>
                <c:pt idx="49">
                  <c:v>2月</c:v>
                </c:pt>
                <c:pt idx="50">
                  <c:v>3月</c:v>
                </c:pt>
                <c:pt idx="51">
                  <c:v>4月</c:v>
                </c:pt>
                <c:pt idx="52">
                  <c:v>5月</c:v>
                </c:pt>
                <c:pt idx="53">
                  <c:v>6月</c:v>
                </c:pt>
                <c:pt idx="54">
                  <c:v>7月</c:v>
                </c:pt>
                <c:pt idx="55">
                  <c:v>8月</c:v>
                </c:pt>
                <c:pt idx="56">
                  <c:v>9月</c:v>
                </c:pt>
                <c:pt idx="57">
                  <c:v>10月</c:v>
                </c:pt>
                <c:pt idx="58">
                  <c:v>11月</c:v>
                </c:pt>
                <c:pt idx="59">
                  <c:v>12月</c:v>
                </c:pt>
                <c:pt idx="60">
                  <c:v>1月</c:v>
                </c:pt>
                <c:pt idx="61">
                  <c:v>2月</c:v>
                </c:pt>
                <c:pt idx="62">
                  <c:v>3月</c:v>
                </c:pt>
                <c:pt idx="63">
                  <c:v>4月</c:v>
                </c:pt>
                <c:pt idx="64">
                  <c:v>5月</c:v>
                </c:pt>
                <c:pt idx="65">
                  <c:v>6月</c:v>
                </c:pt>
                <c:pt idx="66">
                  <c:v>7月</c:v>
                </c:pt>
                <c:pt idx="67">
                  <c:v>8月</c:v>
                </c:pt>
                <c:pt idx="68">
                  <c:v>9月</c:v>
                </c:pt>
                <c:pt idx="69">
                  <c:v>10月</c:v>
                </c:pt>
                <c:pt idx="70">
                  <c:v>11月</c:v>
                </c:pt>
                <c:pt idx="71">
                  <c:v>12月</c:v>
                </c:pt>
                <c:pt idx="72">
                  <c:v>1月</c:v>
                </c:pt>
                <c:pt idx="73">
                  <c:v>2月</c:v>
                </c:pt>
                <c:pt idx="74">
                  <c:v>3月</c:v>
                </c:pt>
                <c:pt idx="75">
                  <c:v>4月</c:v>
                </c:pt>
                <c:pt idx="76">
                  <c:v>5月</c:v>
                </c:pt>
                <c:pt idx="77">
                  <c:v>6月</c:v>
                </c:pt>
                <c:pt idx="78">
                  <c:v>7月</c:v>
                </c:pt>
                <c:pt idx="79">
                  <c:v>8月</c:v>
                </c:pt>
                <c:pt idx="80">
                  <c:v>9月</c:v>
                </c:pt>
                <c:pt idx="81">
                  <c:v>10月</c:v>
                </c:pt>
                <c:pt idx="82">
                  <c:v>11月</c:v>
                </c:pt>
                <c:pt idx="83">
                  <c:v>12月</c:v>
                </c:pt>
                <c:pt idx="84">
                  <c:v>1月</c:v>
                </c:pt>
                <c:pt idx="85">
                  <c:v>2月</c:v>
                </c:pt>
                <c:pt idx="86">
                  <c:v>3月</c:v>
                </c:pt>
                <c:pt idx="87">
                  <c:v>4月</c:v>
                </c:pt>
                <c:pt idx="88">
                  <c:v>5月</c:v>
                </c:pt>
                <c:pt idx="89">
                  <c:v>6月</c:v>
                </c:pt>
                <c:pt idx="90">
                  <c:v>7月</c:v>
                </c:pt>
                <c:pt idx="91">
                  <c:v>8月</c:v>
                </c:pt>
                <c:pt idx="92">
                  <c:v>9月</c:v>
                </c:pt>
                <c:pt idx="93">
                  <c:v>10月</c:v>
                </c:pt>
                <c:pt idx="94">
                  <c:v>11月</c:v>
                </c:pt>
                <c:pt idx="95">
                  <c:v>12月</c:v>
                </c:pt>
              </c:strCache>
            </c:strRef>
          </c:cat>
          <c:val>
            <c:numRef>
              <c:f>第9章移動平均!$E$16:$E$111</c:f>
              <c:numCache>
                <c:formatCode>General</c:formatCode>
                <c:ptCount val="96"/>
                <c:pt idx="0">
                  <c:v>#N/A</c:v>
                </c:pt>
                <c:pt idx="1">
                  <c:v>#N/A</c:v>
                </c:pt>
                <c:pt idx="2">
                  <c:v>#N/A</c:v>
                </c:pt>
                <c:pt idx="3">
                  <c:v>#N/A</c:v>
                </c:pt>
                <c:pt idx="4">
                  <c:v>#N/A</c:v>
                </c:pt>
                <c:pt idx="5">
                  <c:v>#N/A</c:v>
                </c:pt>
                <c:pt idx="6">
                  <c:v>#N/A</c:v>
                </c:pt>
                <c:pt idx="7">
                  <c:v>#N/A</c:v>
                </c:pt>
                <c:pt idx="8">
                  <c:v>#N/A</c:v>
                </c:pt>
                <c:pt idx="9">
                  <c:v>#N/A</c:v>
                </c:pt>
                <c:pt idx="10">
                  <c:v>#N/A</c:v>
                </c:pt>
                <c:pt idx="11" formatCode="0_ ">
                  <c:v>381872.08333333331</c:v>
                </c:pt>
                <c:pt idx="12" formatCode="0_ ">
                  <c:v>407207</c:v>
                </c:pt>
                <c:pt idx="13" formatCode="0_ ">
                  <c:v>429580.08333333331</c:v>
                </c:pt>
                <c:pt idx="14" formatCode="0_ ">
                  <c:v>454852.91666666669</c:v>
                </c:pt>
                <c:pt idx="15" formatCode="0_ ">
                  <c:v>480231.08333333331</c:v>
                </c:pt>
                <c:pt idx="16" formatCode="0_ ">
                  <c:v>504704.83333333331</c:v>
                </c:pt>
                <c:pt idx="17" formatCode="0_ ">
                  <c:v>529050.58333333337</c:v>
                </c:pt>
                <c:pt idx="18" formatCode="0_ ">
                  <c:v>556813.5</c:v>
                </c:pt>
                <c:pt idx="19" formatCode="0_ ">
                  <c:v>581307.66666666663</c:v>
                </c:pt>
                <c:pt idx="20" formatCode="0_ ">
                  <c:v>605980</c:v>
                </c:pt>
                <c:pt idx="21" formatCode="0_ ">
                  <c:v>630457.41666666663</c:v>
                </c:pt>
                <c:pt idx="22" formatCode="0_ ">
                  <c:v>658494.41666666663</c:v>
                </c:pt>
                <c:pt idx="23" formatCode="0_ ">
                  <c:v>686312.25</c:v>
                </c:pt>
                <c:pt idx="24" formatCode="0_ ">
                  <c:v>686420.41666666663</c:v>
                </c:pt>
                <c:pt idx="25" formatCode="0_ ">
                  <c:v>684797.66666666663</c:v>
                </c:pt>
                <c:pt idx="26" formatCode="0_ ">
                  <c:v>683884.08333333337</c:v>
                </c:pt>
                <c:pt idx="27" formatCode="0_ ">
                  <c:v>682694.16666666663</c:v>
                </c:pt>
                <c:pt idx="28" formatCode="0_ ">
                  <c:v>681857.91666666663</c:v>
                </c:pt>
                <c:pt idx="29" formatCode="0_ ">
                  <c:v>681396.08333333337</c:v>
                </c:pt>
                <c:pt idx="30" formatCode="0_ ">
                  <c:v>679347.5</c:v>
                </c:pt>
                <c:pt idx="31" formatCode="0_ ">
                  <c:v>678151</c:v>
                </c:pt>
                <c:pt idx="32" formatCode="0_ ">
                  <c:v>676801.16666666663</c:v>
                </c:pt>
                <c:pt idx="33" formatCode="0_ ">
                  <c:v>675050.66666666663</c:v>
                </c:pt>
                <c:pt idx="34" formatCode="0_ ">
                  <c:v>671773</c:v>
                </c:pt>
                <c:pt idx="35" formatCode="0_ ">
                  <c:v>671432.75</c:v>
                </c:pt>
                <c:pt idx="36" formatCode="0_ ">
                  <c:v>670569.58333333337</c:v>
                </c:pt>
                <c:pt idx="37" formatCode="0_ ">
                  <c:v>671645.41666666663</c:v>
                </c:pt>
                <c:pt idx="38" formatCode="0_ ">
                  <c:v>672487.91666666663</c:v>
                </c:pt>
                <c:pt idx="39" formatCode="0_ ">
                  <c:v>674674.66666666663</c:v>
                </c:pt>
                <c:pt idx="40" formatCode="0_ ">
                  <c:v>676691.16666666663</c:v>
                </c:pt>
                <c:pt idx="41" formatCode="0_ ">
                  <c:v>679491</c:v>
                </c:pt>
                <c:pt idx="42" formatCode="0_ ">
                  <c:v>681427.91666666663</c:v>
                </c:pt>
                <c:pt idx="43" formatCode="0_ ">
                  <c:v>685382.08333333337</c:v>
                </c:pt>
                <c:pt idx="44" formatCode="0_ ">
                  <c:v>688555.66666666663</c:v>
                </c:pt>
                <c:pt idx="45" formatCode="0_ ">
                  <c:v>692830.5</c:v>
                </c:pt>
                <c:pt idx="46" formatCode="0_ ">
                  <c:v>699267.41666666663</c:v>
                </c:pt>
                <c:pt idx="47" formatCode="0_ ">
                  <c:v>703894.91666666663</c:v>
                </c:pt>
                <c:pt idx="48" formatCode="0_ ">
                  <c:v>707630.16666666663</c:v>
                </c:pt>
                <c:pt idx="49" formatCode="0_ ">
                  <c:v>712079.5</c:v>
                </c:pt>
                <c:pt idx="50" formatCode="0_ ">
                  <c:v>710086.83333333337</c:v>
                </c:pt>
                <c:pt idx="51" formatCode="0_ ">
                  <c:v>708608.83333333337</c:v>
                </c:pt>
                <c:pt idx="52" formatCode="0_ ">
                  <c:v>711071.41666666663</c:v>
                </c:pt>
                <c:pt idx="53" formatCode="0_ ">
                  <c:v>713407.75</c:v>
                </c:pt>
                <c:pt idx="54" formatCode="0_ ">
                  <c:v>716552.66666666663</c:v>
                </c:pt>
                <c:pt idx="55" formatCode="0_ ">
                  <c:v>718192.16666666663</c:v>
                </c:pt>
                <c:pt idx="56" formatCode="0_ ">
                  <c:v>719277.08333333337</c:v>
                </c:pt>
                <c:pt idx="57" formatCode="0_ ">
                  <c:v>720806.5</c:v>
                </c:pt>
                <c:pt idx="58" formatCode="0_ ">
                  <c:v>720342.83333333337</c:v>
                </c:pt>
                <c:pt idx="59" formatCode="0_ ">
                  <c:v>722801.91666666663</c:v>
                </c:pt>
                <c:pt idx="60" formatCode="0_ ">
                  <c:v>725429.58333333337</c:v>
                </c:pt>
                <c:pt idx="61" formatCode="0_ ">
                  <c:v>727978.16666666663</c:v>
                </c:pt>
                <c:pt idx="62" formatCode="0_ ">
                  <c:v>736325.33333333337</c:v>
                </c:pt>
                <c:pt idx="63" formatCode="0_ ">
                  <c:v>742785.58333333337</c:v>
                </c:pt>
                <c:pt idx="64" formatCode="0_ ">
                  <c:v>748423.58333333337</c:v>
                </c:pt>
                <c:pt idx="65" formatCode="0_ ">
                  <c:v>751291.25</c:v>
                </c:pt>
                <c:pt idx="66" formatCode="0_ ">
                  <c:v>753576.91666666663</c:v>
                </c:pt>
                <c:pt idx="67" formatCode="0_ ">
                  <c:v>757104.25</c:v>
                </c:pt>
                <c:pt idx="68" formatCode="0_ ">
                  <c:v>760914.75</c:v>
                </c:pt>
                <c:pt idx="69" formatCode="0_ ">
                  <c:v>765152.66666666663</c:v>
                </c:pt>
                <c:pt idx="70" formatCode="0_ ">
                  <c:v>771399.66666666663</c:v>
                </c:pt>
                <c:pt idx="71" formatCode="0_ ">
                  <c:v>775106.58333333337</c:v>
                </c:pt>
                <c:pt idx="72" formatCode="0_ ">
                  <c:v>780744.75</c:v>
                </c:pt>
                <c:pt idx="73" formatCode="0_ ">
                  <c:v>789567.5</c:v>
                </c:pt>
                <c:pt idx="74" formatCode="0_ ">
                  <c:v>799760.5</c:v>
                </c:pt>
                <c:pt idx="75" formatCode="0_ ">
                  <c:v>803835.33333333337</c:v>
                </c:pt>
                <c:pt idx="76" formatCode="0_ ">
                  <c:v>808856.08333333337</c:v>
                </c:pt>
                <c:pt idx="77" formatCode="0_ ">
                  <c:v>815549.5</c:v>
                </c:pt>
                <c:pt idx="78" formatCode="0_ ">
                  <c:v>820428.41666666663</c:v>
                </c:pt>
                <c:pt idx="79" formatCode="0_ ">
                  <c:v>825682.33333333337</c:v>
                </c:pt>
                <c:pt idx="80" formatCode="0_ ">
                  <c:v>831542.66666666663</c:v>
                </c:pt>
                <c:pt idx="81" formatCode="0_ ">
                  <c:v>837054.66666666663</c:v>
                </c:pt>
                <c:pt idx="82" formatCode="0_ ">
                  <c:v>844582</c:v>
                </c:pt>
                <c:pt idx="83" formatCode="0_ ">
                  <c:v>852934.83333333337</c:v>
                </c:pt>
                <c:pt idx="84" formatCode="0_ ">
                  <c:v>858464</c:v>
                </c:pt>
                <c:pt idx="85" formatCode="0_ ">
                  <c:v>858521.41666666663</c:v>
                </c:pt>
                <c:pt idx="86" formatCode="0_ ">
                  <c:v>879922.66666666663</c:v>
                </c:pt>
                <c:pt idx="87" formatCode="0_ ">
                  <c:v>882921.75</c:v>
                </c:pt>
                <c:pt idx="88" formatCode="0_ ">
                  <c:v>887135.66666666663</c:v>
                </c:pt>
                <c:pt idx="89" formatCode="0_ ">
                  <c:v>893009.83333333337</c:v>
                </c:pt>
                <c:pt idx="90" formatCode="0_ ">
                  <c:v>899612</c:v>
                </c:pt>
                <c:pt idx="91" formatCode="0_ ">
                  <c:v>907483.83333333337</c:v>
                </c:pt>
                <c:pt idx="92" formatCode="0_ ">
                  <c:v>915635.41666666663</c:v>
                </c:pt>
                <c:pt idx="93" formatCode="0_ ">
                  <c:v>921252.5</c:v>
                </c:pt>
                <c:pt idx="94" formatCode="0_ ">
                  <c:v>927808.5</c:v>
                </c:pt>
                <c:pt idx="95" formatCode="0_ ">
                  <c:v>934883.83333333337</c:v>
                </c:pt>
              </c:numCache>
            </c:numRef>
          </c:val>
          <c:smooth val="0"/>
          <c:extLst>
            <c:ext xmlns:c16="http://schemas.microsoft.com/office/drawing/2014/chart" uri="{C3380CC4-5D6E-409C-BE32-E72D297353CC}">
              <c16:uniqueId val="{00000001-7CFF-4314-9B8B-3B955875D057}"/>
            </c:ext>
          </c:extLst>
        </c:ser>
        <c:dLbls>
          <c:showLegendKey val="0"/>
          <c:showVal val="0"/>
          <c:showCatName val="0"/>
          <c:showSerName val="0"/>
          <c:showPercent val="0"/>
          <c:showBubbleSize val="0"/>
        </c:dLbls>
        <c:smooth val="0"/>
        <c:axId val="1462632416"/>
        <c:axId val="1044109104"/>
      </c:lineChart>
      <c:catAx>
        <c:axId val="146263241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年月</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44109104"/>
        <c:crosses val="autoZero"/>
        <c:auto val="1"/>
        <c:lblAlgn val="ctr"/>
        <c:lblOffset val="100"/>
        <c:noMultiLvlLbl val="0"/>
      </c:catAx>
      <c:valAx>
        <c:axId val="10441091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売上高</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462632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自動車賃貸業：レンタル売上高</a:t>
            </a:r>
            <a:endParaRPr lang="en-US" altLang="ja-JP"/>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第10章季節調整!$C$5</c:f>
              <c:strCache>
                <c:ptCount val="1"/>
                <c:pt idx="0">
                  <c:v>売上高</c:v>
                </c:pt>
              </c:strCache>
            </c:strRef>
          </c:tx>
          <c:spPr>
            <a:ln w="28575" cap="rnd">
              <a:solidFill>
                <a:schemeClr val="accent1"/>
              </a:solidFill>
              <a:round/>
            </a:ln>
            <a:effectLst/>
          </c:spPr>
          <c:marker>
            <c:symbol val="none"/>
          </c:marker>
          <c:cat>
            <c:strRef>
              <c:f>第10章季節調整!$B$6:$B$101</c:f>
              <c:strCache>
                <c:ptCount val="96"/>
                <c:pt idx="0">
                  <c:v>1月</c:v>
                </c:pt>
                <c:pt idx="1">
                  <c:v>2月</c:v>
                </c:pt>
                <c:pt idx="2">
                  <c:v>3月</c:v>
                </c:pt>
                <c:pt idx="3">
                  <c:v>4月</c:v>
                </c:pt>
                <c:pt idx="4">
                  <c:v>5月</c:v>
                </c:pt>
                <c:pt idx="5">
                  <c:v>6月</c:v>
                </c:pt>
                <c:pt idx="6">
                  <c:v>7月</c:v>
                </c:pt>
                <c:pt idx="7">
                  <c:v>8月</c:v>
                </c:pt>
                <c:pt idx="8">
                  <c:v>9月</c:v>
                </c:pt>
                <c:pt idx="9">
                  <c:v>10月</c:v>
                </c:pt>
                <c:pt idx="10">
                  <c:v>11月</c:v>
                </c:pt>
                <c:pt idx="11">
                  <c:v>12月</c:v>
                </c:pt>
                <c:pt idx="12">
                  <c:v>1月</c:v>
                </c:pt>
                <c:pt idx="13">
                  <c:v>2月</c:v>
                </c:pt>
                <c:pt idx="14">
                  <c:v>3月</c:v>
                </c:pt>
                <c:pt idx="15">
                  <c:v>4月</c:v>
                </c:pt>
                <c:pt idx="16">
                  <c:v>5月</c:v>
                </c:pt>
                <c:pt idx="17">
                  <c:v>6月</c:v>
                </c:pt>
                <c:pt idx="18">
                  <c:v>7月</c:v>
                </c:pt>
                <c:pt idx="19">
                  <c:v>8月</c:v>
                </c:pt>
                <c:pt idx="20">
                  <c:v>9月</c:v>
                </c:pt>
                <c:pt idx="21">
                  <c:v>10月</c:v>
                </c:pt>
                <c:pt idx="22">
                  <c:v>11月</c:v>
                </c:pt>
                <c:pt idx="23">
                  <c:v>12月</c:v>
                </c:pt>
                <c:pt idx="24">
                  <c:v>1月</c:v>
                </c:pt>
                <c:pt idx="25">
                  <c:v>2月</c:v>
                </c:pt>
                <c:pt idx="26">
                  <c:v>3月</c:v>
                </c:pt>
                <c:pt idx="27">
                  <c:v>4月</c:v>
                </c:pt>
                <c:pt idx="28">
                  <c:v>5月</c:v>
                </c:pt>
                <c:pt idx="29">
                  <c:v>6月</c:v>
                </c:pt>
                <c:pt idx="30">
                  <c:v>7月</c:v>
                </c:pt>
                <c:pt idx="31">
                  <c:v>8月</c:v>
                </c:pt>
                <c:pt idx="32">
                  <c:v>9月</c:v>
                </c:pt>
                <c:pt idx="33">
                  <c:v>10月</c:v>
                </c:pt>
                <c:pt idx="34">
                  <c:v>11月</c:v>
                </c:pt>
                <c:pt idx="35">
                  <c:v>12月</c:v>
                </c:pt>
                <c:pt idx="36">
                  <c:v>1月</c:v>
                </c:pt>
                <c:pt idx="37">
                  <c:v>2月</c:v>
                </c:pt>
                <c:pt idx="38">
                  <c:v>3月</c:v>
                </c:pt>
                <c:pt idx="39">
                  <c:v>4月</c:v>
                </c:pt>
                <c:pt idx="40">
                  <c:v>5月</c:v>
                </c:pt>
                <c:pt idx="41">
                  <c:v>6月</c:v>
                </c:pt>
                <c:pt idx="42">
                  <c:v>7月</c:v>
                </c:pt>
                <c:pt idx="43">
                  <c:v>8月</c:v>
                </c:pt>
                <c:pt idx="44">
                  <c:v>9月</c:v>
                </c:pt>
                <c:pt idx="45">
                  <c:v>10月</c:v>
                </c:pt>
                <c:pt idx="46">
                  <c:v>11月</c:v>
                </c:pt>
                <c:pt idx="47">
                  <c:v>12月</c:v>
                </c:pt>
                <c:pt idx="48">
                  <c:v>1月</c:v>
                </c:pt>
                <c:pt idx="49">
                  <c:v>2月</c:v>
                </c:pt>
                <c:pt idx="50">
                  <c:v>3月</c:v>
                </c:pt>
                <c:pt idx="51">
                  <c:v>4月</c:v>
                </c:pt>
                <c:pt idx="52">
                  <c:v>5月</c:v>
                </c:pt>
                <c:pt idx="53">
                  <c:v>6月</c:v>
                </c:pt>
                <c:pt idx="54">
                  <c:v>7月</c:v>
                </c:pt>
                <c:pt idx="55">
                  <c:v>8月</c:v>
                </c:pt>
                <c:pt idx="56">
                  <c:v>9月</c:v>
                </c:pt>
                <c:pt idx="57">
                  <c:v>10月</c:v>
                </c:pt>
                <c:pt idx="58">
                  <c:v>11月</c:v>
                </c:pt>
                <c:pt idx="59">
                  <c:v>12月</c:v>
                </c:pt>
                <c:pt idx="60">
                  <c:v>1月</c:v>
                </c:pt>
                <c:pt idx="61">
                  <c:v>2月</c:v>
                </c:pt>
                <c:pt idx="62">
                  <c:v>3月</c:v>
                </c:pt>
                <c:pt idx="63">
                  <c:v>4月</c:v>
                </c:pt>
                <c:pt idx="64">
                  <c:v>5月</c:v>
                </c:pt>
                <c:pt idx="65">
                  <c:v>6月</c:v>
                </c:pt>
                <c:pt idx="66">
                  <c:v>7月</c:v>
                </c:pt>
                <c:pt idx="67">
                  <c:v>8月</c:v>
                </c:pt>
                <c:pt idx="68">
                  <c:v>9月</c:v>
                </c:pt>
                <c:pt idx="69">
                  <c:v>10月</c:v>
                </c:pt>
                <c:pt idx="70">
                  <c:v>11月</c:v>
                </c:pt>
                <c:pt idx="71">
                  <c:v>12月</c:v>
                </c:pt>
                <c:pt idx="72">
                  <c:v>1月</c:v>
                </c:pt>
                <c:pt idx="73">
                  <c:v>2月</c:v>
                </c:pt>
                <c:pt idx="74">
                  <c:v>3月</c:v>
                </c:pt>
                <c:pt idx="75">
                  <c:v>4月</c:v>
                </c:pt>
                <c:pt idx="76">
                  <c:v>5月</c:v>
                </c:pt>
                <c:pt idx="77">
                  <c:v>6月</c:v>
                </c:pt>
                <c:pt idx="78">
                  <c:v>7月</c:v>
                </c:pt>
                <c:pt idx="79">
                  <c:v>8月</c:v>
                </c:pt>
                <c:pt idx="80">
                  <c:v>9月</c:v>
                </c:pt>
                <c:pt idx="81">
                  <c:v>10月</c:v>
                </c:pt>
                <c:pt idx="82">
                  <c:v>11月</c:v>
                </c:pt>
                <c:pt idx="83">
                  <c:v>12月</c:v>
                </c:pt>
                <c:pt idx="84">
                  <c:v>1月</c:v>
                </c:pt>
                <c:pt idx="85">
                  <c:v>2月</c:v>
                </c:pt>
                <c:pt idx="86">
                  <c:v>3月</c:v>
                </c:pt>
                <c:pt idx="87">
                  <c:v>4月</c:v>
                </c:pt>
                <c:pt idx="88">
                  <c:v>5月</c:v>
                </c:pt>
                <c:pt idx="89">
                  <c:v>6月</c:v>
                </c:pt>
                <c:pt idx="90">
                  <c:v>7月</c:v>
                </c:pt>
                <c:pt idx="91">
                  <c:v>8月</c:v>
                </c:pt>
                <c:pt idx="92">
                  <c:v>9月</c:v>
                </c:pt>
                <c:pt idx="93">
                  <c:v>10月</c:v>
                </c:pt>
                <c:pt idx="94">
                  <c:v>11月</c:v>
                </c:pt>
                <c:pt idx="95">
                  <c:v>12月</c:v>
                </c:pt>
              </c:strCache>
            </c:strRef>
          </c:cat>
          <c:val>
            <c:numRef>
              <c:f>第10章季節調整!$C$6:$C$101</c:f>
              <c:numCache>
                <c:formatCode>0_ </c:formatCode>
                <c:ptCount val="96"/>
                <c:pt idx="0">
                  <c:v>17325</c:v>
                </c:pt>
                <c:pt idx="1">
                  <c:v>16812</c:v>
                </c:pt>
                <c:pt idx="2">
                  <c:v>19280</c:v>
                </c:pt>
                <c:pt idx="3">
                  <c:v>16670</c:v>
                </c:pt>
                <c:pt idx="4">
                  <c:v>17736</c:v>
                </c:pt>
                <c:pt idx="5">
                  <c:v>16695</c:v>
                </c:pt>
                <c:pt idx="6">
                  <c:v>20036</c:v>
                </c:pt>
                <c:pt idx="7">
                  <c:v>25269</c:v>
                </c:pt>
                <c:pt idx="8">
                  <c:v>20852</c:v>
                </c:pt>
                <c:pt idx="9">
                  <c:v>19529</c:v>
                </c:pt>
                <c:pt idx="10">
                  <c:v>18082</c:v>
                </c:pt>
                <c:pt idx="11">
                  <c:v>17257</c:v>
                </c:pt>
                <c:pt idx="12">
                  <c:v>17647</c:v>
                </c:pt>
                <c:pt idx="13">
                  <c:v>16951</c:v>
                </c:pt>
                <c:pt idx="14">
                  <c:v>19959</c:v>
                </c:pt>
                <c:pt idx="15">
                  <c:v>17045</c:v>
                </c:pt>
                <c:pt idx="16">
                  <c:v>18388</c:v>
                </c:pt>
                <c:pt idx="17">
                  <c:v>16984</c:v>
                </c:pt>
                <c:pt idx="18">
                  <c:v>20845</c:v>
                </c:pt>
                <c:pt idx="19">
                  <c:v>27056</c:v>
                </c:pt>
                <c:pt idx="20">
                  <c:v>21822</c:v>
                </c:pt>
                <c:pt idx="21">
                  <c:v>20156</c:v>
                </c:pt>
                <c:pt idx="22">
                  <c:v>18726</c:v>
                </c:pt>
                <c:pt idx="23">
                  <c:v>17959</c:v>
                </c:pt>
                <c:pt idx="24">
                  <c:v>17539</c:v>
                </c:pt>
                <c:pt idx="25">
                  <c:v>17317</c:v>
                </c:pt>
                <c:pt idx="26">
                  <c:v>19079</c:v>
                </c:pt>
                <c:pt idx="27">
                  <c:v>17508</c:v>
                </c:pt>
                <c:pt idx="28">
                  <c:v>18610</c:v>
                </c:pt>
                <c:pt idx="29">
                  <c:v>17482</c:v>
                </c:pt>
                <c:pt idx="30">
                  <c:v>21306</c:v>
                </c:pt>
                <c:pt idx="31">
                  <c:v>27126</c:v>
                </c:pt>
                <c:pt idx="32">
                  <c:v>22007</c:v>
                </c:pt>
                <c:pt idx="33">
                  <c:v>20795</c:v>
                </c:pt>
                <c:pt idx="34">
                  <c:v>18648</c:v>
                </c:pt>
                <c:pt idx="35">
                  <c:v>18511</c:v>
                </c:pt>
                <c:pt idx="36">
                  <c:v>17991</c:v>
                </c:pt>
                <c:pt idx="37">
                  <c:v>18097</c:v>
                </c:pt>
                <c:pt idx="38">
                  <c:v>20896</c:v>
                </c:pt>
                <c:pt idx="39">
                  <c:v>18292</c:v>
                </c:pt>
                <c:pt idx="40">
                  <c:v>19132</c:v>
                </c:pt>
                <c:pt idx="41">
                  <c:v>17660</c:v>
                </c:pt>
                <c:pt idx="42">
                  <c:v>21281</c:v>
                </c:pt>
                <c:pt idx="43">
                  <c:v>27480</c:v>
                </c:pt>
                <c:pt idx="44">
                  <c:v>22247</c:v>
                </c:pt>
                <c:pt idx="45">
                  <c:v>20801</c:v>
                </c:pt>
                <c:pt idx="46">
                  <c:v>19079</c:v>
                </c:pt>
                <c:pt idx="47">
                  <c:v>19126</c:v>
                </c:pt>
                <c:pt idx="48">
                  <c:v>18712</c:v>
                </c:pt>
                <c:pt idx="49">
                  <c:v>18162</c:v>
                </c:pt>
                <c:pt idx="50">
                  <c:v>21660</c:v>
                </c:pt>
                <c:pt idx="51">
                  <c:v>18324</c:v>
                </c:pt>
                <c:pt idx="52">
                  <c:v>19500</c:v>
                </c:pt>
                <c:pt idx="53">
                  <c:v>18041</c:v>
                </c:pt>
                <c:pt idx="54">
                  <c:v>21587</c:v>
                </c:pt>
                <c:pt idx="55">
                  <c:v>28732</c:v>
                </c:pt>
                <c:pt idx="56">
                  <c:v>23146</c:v>
                </c:pt>
                <c:pt idx="57">
                  <c:v>21734</c:v>
                </c:pt>
                <c:pt idx="58">
                  <c:v>20774</c:v>
                </c:pt>
                <c:pt idx="59">
                  <c:v>20374</c:v>
                </c:pt>
                <c:pt idx="60">
                  <c:v>19328</c:v>
                </c:pt>
                <c:pt idx="61">
                  <c:v>18610</c:v>
                </c:pt>
                <c:pt idx="62">
                  <c:v>24813</c:v>
                </c:pt>
                <c:pt idx="63">
                  <c:v>19449</c:v>
                </c:pt>
                <c:pt idx="64">
                  <c:v>20463</c:v>
                </c:pt>
                <c:pt idx="65">
                  <c:v>18760</c:v>
                </c:pt>
                <c:pt idx="66">
                  <c:v>22074</c:v>
                </c:pt>
                <c:pt idx="67">
                  <c:v>28228</c:v>
                </c:pt>
                <c:pt idx="68">
                  <c:v>23092</c:v>
                </c:pt>
                <c:pt idx="69">
                  <c:v>22287</c:v>
                </c:pt>
                <c:pt idx="70">
                  <c:v>21651</c:v>
                </c:pt>
                <c:pt idx="71">
                  <c:v>21632</c:v>
                </c:pt>
                <c:pt idx="72">
                  <c:v>20071</c:v>
                </c:pt>
                <c:pt idx="73">
                  <c:v>19211</c:v>
                </c:pt>
                <c:pt idx="74">
                  <c:v>23032</c:v>
                </c:pt>
                <c:pt idx="75">
                  <c:v>20386</c:v>
                </c:pt>
                <c:pt idx="76">
                  <c:v>21104</c:v>
                </c:pt>
                <c:pt idx="77">
                  <c:v>19012</c:v>
                </c:pt>
                <c:pt idx="78">
                  <c:v>22706</c:v>
                </c:pt>
                <c:pt idx="79">
                  <c:v>29184</c:v>
                </c:pt>
                <c:pt idx="80">
                  <c:v>24860</c:v>
                </c:pt>
                <c:pt idx="81">
                  <c:v>23791</c:v>
                </c:pt>
                <c:pt idx="82">
                  <c:v>21786</c:v>
                </c:pt>
                <c:pt idx="83">
                  <c:v>21661</c:v>
                </c:pt>
                <c:pt idx="84">
                  <c:v>20463</c:v>
                </c:pt>
                <c:pt idx="85">
                  <c:v>20446</c:v>
                </c:pt>
                <c:pt idx="86">
                  <c:v>23556</c:v>
                </c:pt>
                <c:pt idx="87">
                  <c:v>20086</c:v>
                </c:pt>
                <c:pt idx="88">
                  <c:v>21831</c:v>
                </c:pt>
                <c:pt idx="89">
                  <c:v>19487</c:v>
                </c:pt>
                <c:pt idx="90">
                  <c:v>24181</c:v>
                </c:pt>
                <c:pt idx="91">
                  <c:v>30174</c:v>
                </c:pt>
                <c:pt idx="92">
                  <c:v>25218</c:v>
                </c:pt>
                <c:pt idx="93">
                  <c:v>24845</c:v>
                </c:pt>
                <c:pt idx="94">
                  <c:v>22518</c:v>
                </c:pt>
                <c:pt idx="95">
                  <c:v>22739</c:v>
                </c:pt>
              </c:numCache>
            </c:numRef>
          </c:val>
          <c:smooth val="0"/>
          <c:extLst>
            <c:ext xmlns:c16="http://schemas.microsoft.com/office/drawing/2014/chart" uri="{C3380CC4-5D6E-409C-BE32-E72D297353CC}">
              <c16:uniqueId val="{00000000-D7C4-4338-B7B4-9B80A5245BCE}"/>
            </c:ext>
          </c:extLst>
        </c:ser>
        <c:ser>
          <c:idx val="1"/>
          <c:order val="1"/>
          <c:tx>
            <c:strRef>
              <c:f>第10章季節調整!$D$5</c:f>
              <c:strCache>
                <c:ptCount val="1"/>
                <c:pt idx="0">
                  <c:v>移動平均</c:v>
                </c:pt>
              </c:strCache>
            </c:strRef>
          </c:tx>
          <c:spPr>
            <a:ln w="28575" cap="rnd">
              <a:solidFill>
                <a:schemeClr val="accent2"/>
              </a:solidFill>
              <a:round/>
            </a:ln>
            <a:effectLst/>
          </c:spPr>
          <c:marker>
            <c:symbol val="none"/>
          </c:marker>
          <c:cat>
            <c:strRef>
              <c:f>第10章季節調整!$B$6:$B$101</c:f>
              <c:strCache>
                <c:ptCount val="96"/>
                <c:pt idx="0">
                  <c:v>1月</c:v>
                </c:pt>
                <c:pt idx="1">
                  <c:v>2月</c:v>
                </c:pt>
                <c:pt idx="2">
                  <c:v>3月</c:v>
                </c:pt>
                <c:pt idx="3">
                  <c:v>4月</c:v>
                </c:pt>
                <c:pt idx="4">
                  <c:v>5月</c:v>
                </c:pt>
                <c:pt idx="5">
                  <c:v>6月</c:v>
                </c:pt>
                <c:pt idx="6">
                  <c:v>7月</c:v>
                </c:pt>
                <c:pt idx="7">
                  <c:v>8月</c:v>
                </c:pt>
                <c:pt idx="8">
                  <c:v>9月</c:v>
                </c:pt>
                <c:pt idx="9">
                  <c:v>10月</c:v>
                </c:pt>
                <c:pt idx="10">
                  <c:v>11月</c:v>
                </c:pt>
                <c:pt idx="11">
                  <c:v>12月</c:v>
                </c:pt>
                <c:pt idx="12">
                  <c:v>1月</c:v>
                </c:pt>
                <c:pt idx="13">
                  <c:v>2月</c:v>
                </c:pt>
                <c:pt idx="14">
                  <c:v>3月</c:v>
                </c:pt>
                <c:pt idx="15">
                  <c:v>4月</c:v>
                </c:pt>
                <c:pt idx="16">
                  <c:v>5月</c:v>
                </c:pt>
                <c:pt idx="17">
                  <c:v>6月</c:v>
                </c:pt>
                <c:pt idx="18">
                  <c:v>7月</c:v>
                </c:pt>
                <c:pt idx="19">
                  <c:v>8月</c:v>
                </c:pt>
                <c:pt idx="20">
                  <c:v>9月</c:v>
                </c:pt>
                <c:pt idx="21">
                  <c:v>10月</c:v>
                </c:pt>
                <c:pt idx="22">
                  <c:v>11月</c:v>
                </c:pt>
                <c:pt idx="23">
                  <c:v>12月</c:v>
                </c:pt>
                <c:pt idx="24">
                  <c:v>1月</c:v>
                </c:pt>
                <c:pt idx="25">
                  <c:v>2月</c:v>
                </c:pt>
                <c:pt idx="26">
                  <c:v>3月</c:v>
                </c:pt>
                <c:pt idx="27">
                  <c:v>4月</c:v>
                </c:pt>
                <c:pt idx="28">
                  <c:v>5月</c:v>
                </c:pt>
                <c:pt idx="29">
                  <c:v>6月</c:v>
                </c:pt>
                <c:pt idx="30">
                  <c:v>7月</c:v>
                </c:pt>
                <c:pt idx="31">
                  <c:v>8月</c:v>
                </c:pt>
                <c:pt idx="32">
                  <c:v>9月</c:v>
                </c:pt>
                <c:pt idx="33">
                  <c:v>10月</c:v>
                </c:pt>
                <c:pt idx="34">
                  <c:v>11月</c:v>
                </c:pt>
                <c:pt idx="35">
                  <c:v>12月</c:v>
                </c:pt>
                <c:pt idx="36">
                  <c:v>1月</c:v>
                </c:pt>
                <c:pt idx="37">
                  <c:v>2月</c:v>
                </c:pt>
                <c:pt idx="38">
                  <c:v>3月</c:v>
                </c:pt>
                <c:pt idx="39">
                  <c:v>4月</c:v>
                </c:pt>
                <c:pt idx="40">
                  <c:v>5月</c:v>
                </c:pt>
                <c:pt idx="41">
                  <c:v>6月</c:v>
                </c:pt>
                <c:pt idx="42">
                  <c:v>7月</c:v>
                </c:pt>
                <c:pt idx="43">
                  <c:v>8月</c:v>
                </c:pt>
                <c:pt idx="44">
                  <c:v>9月</c:v>
                </c:pt>
                <c:pt idx="45">
                  <c:v>10月</c:v>
                </c:pt>
                <c:pt idx="46">
                  <c:v>11月</c:v>
                </c:pt>
                <c:pt idx="47">
                  <c:v>12月</c:v>
                </c:pt>
                <c:pt idx="48">
                  <c:v>1月</c:v>
                </c:pt>
                <c:pt idx="49">
                  <c:v>2月</c:v>
                </c:pt>
                <c:pt idx="50">
                  <c:v>3月</c:v>
                </c:pt>
                <c:pt idx="51">
                  <c:v>4月</c:v>
                </c:pt>
                <c:pt idx="52">
                  <c:v>5月</c:v>
                </c:pt>
                <c:pt idx="53">
                  <c:v>6月</c:v>
                </c:pt>
                <c:pt idx="54">
                  <c:v>7月</c:v>
                </c:pt>
                <c:pt idx="55">
                  <c:v>8月</c:v>
                </c:pt>
                <c:pt idx="56">
                  <c:v>9月</c:v>
                </c:pt>
                <c:pt idx="57">
                  <c:v>10月</c:v>
                </c:pt>
                <c:pt idx="58">
                  <c:v>11月</c:v>
                </c:pt>
                <c:pt idx="59">
                  <c:v>12月</c:v>
                </c:pt>
                <c:pt idx="60">
                  <c:v>1月</c:v>
                </c:pt>
                <c:pt idx="61">
                  <c:v>2月</c:v>
                </c:pt>
                <c:pt idx="62">
                  <c:v>3月</c:v>
                </c:pt>
                <c:pt idx="63">
                  <c:v>4月</c:v>
                </c:pt>
                <c:pt idx="64">
                  <c:v>5月</c:v>
                </c:pt>
                <c:pt idx="65">
                  <c:v>6月</c:v>
                </c:pt>
                <c:pt idx="66">
                  <c:v>7月</c:v>
                </c:pt>
                <c:pt idx="67">
                  <c:v>8月</c:v>
                </c:pt>
                <c:pt idx="68">
                  <c:v>9月</c:v>
                </c:pt>
                <c:pt idx="69">
                  <c:v>10月</c:v>
                </c:pt>
                <c:pt idx="70">
                  <c:v>11月</c:v>
                </c:pt>
                <c:pt idx="71">
                  <c:v>12月</c:v>
                </c:pt>
                <c:pt idx="72">
                  <c:v>1月</c:v>
                </c:pt>
                <c:pt idx="73">
                  <c:v>2月</c:v>
                </c:pt>
                <c:pt idx="74">
                  <c:v>3月</c:v>
                </c:pt>
                <c:pt idx="75">
                  <c:v>4月</c:v>
                </c:pt>
                <c:pt idx="76">
                  <c:v>5月</c:v>
                </c:pt>
                <c:pt idx="77">
                  <c:v>6月</c:v>
                </c:pt>
                <c:pt idx="78">
                  <c:v>7月</c:v>
                </c:pt>
                <c:pt idx="79">
                  <c:v>8月</c:v>
                </c:pt>
                <c:pt idx="80">
                  <c:v>9月</c:v>
                </c:pt>
                <c:pt idx="81">
                  <c:v>10月</c:v>
                </c:pt>
                <c:pt idx="82">
                  <c:v>11月</c:v>
                </c:pt>
                <c:pt idx="83">
                  <c:v>12月</c:v>
                </c:pt>
                <c:pt idx="84">
                  <c:v>1月</c:v>
                </c:pt>
                <c:pt idx="85">
                  <c:v>2月</c:v>
                </c:pt>
                <c:pt idx="86">
                  <c:v>3月</c:v>
                </c:pt>
                <c:pt idx="87">
                  <c:v>4月</c:v>
                </c:pt>
                <c:pt idx="88">
                  <c:v>5月</c:v>
                </c:pt>
                <c:pt idx="89">
                  <c:v>6月</c:v>
                </c:pt>
                <c:pt idx="90">
                  <c:v>7月</c:v>
                </c:pt>
                <c:pt idx="91">
                  <c:v>8月</c:v>
                </c:pt>
                <c:pt idx="92">
                  <c:v>9月</c:v>
                </c:pt>
                <c:pt idx="93">
                  <c:v>10月</c:v>
                </c:pt>
                <c:pt idx="94">
                  <c:v>11月</c:v>
                </c:pt>
                <c:pt idx="95">
                  <c:v>12月</c:v>
                </c:pt>
              </c:strCache>
            </c:strRef>
          </c:cat>
          <c:val>
            <c:numRef>
              <c:f>第10章季節調整!$D$6:$D$101</c:f>
              <c:numCache>
                <c:formatCode>General</c:formatCode>
                <c:ptCount val="96"/>
                <c:pt idx="0">
                  <c:v>#N/A</c:v>
                </c:pt>
                <c:pt idx="1">
                  <c:v>#N/A</c:v>
                </c:pt>
                <c:pt idx="2">
                  <c:v>#N/A</c:v>
                </c:pt>
                <c:pt idx="3">
                  <c:v>#N/A</c:v>
                </c:pt>
                <c:pt idx="4">
                  <c:v>#N/A</c:v>
                </c:pt>
                <c:pt idx="5">
                  <c:v>#N/A</c:v>
                </c:pt>
                <c:pt idx="6">
                  <c:v>#N/A</c:v>
                </c:pt>
                <c:pt idx="7">
                  <c:v>#N/A</c:v>
                </c:pt>
                <c:pt idx="8">
                  <c:v>#N/A</c:v>
                </c:pt>
                <c:pt idx="9">
                  <c:v>#N/A</c:v>
                </c:pt>
                <c:pt idx="10">
                  <c:v>#N/A</c:v>
                </c:pt>
                <c:pt idx="11" formatCode="0_ ">
                  <c:v>18795.25</c:v>
                </c:pt>
                <c:pt idx="12" formatCode="0_ ">
                  <c:v>18822.083333333332</c:v>
                </c:pt>
                <c:pt idx="13" formatCode="0_ ">
                  <c:v>18833.666666666668</c:v>
                </c:pt>
                <c:pt idx="14" formatCode="0_ ">
                  <c:v>18890.25</c:v>
                </c:pt>
                <c:pt idx="15" formatCode="0_ ">
                  <c:v>18921.5</c:v>
                </c:pt>
                <c:pt idx="16" formatCode="0_ ">
                  <c:v>18975.833333333332</c:v>
                </c:pt>
                <c:pt idx="17" formatCode="0_ ">
                  <c:v>18999.916666666668</c:v>
                </c:pt>
                <c:pt idx="18" formatCode="0_ ">
                  <c:v>19067.333333333332</c:v>
                </c:pt>
                <c:pt idx="19" formatCode="0_ ">
                  <c:v>19216.25</c:v>
                </c:pt>
                <c:pt idx="20" formatCode="0_ ">
                  <c:v>19297.083333333332</c:v>
                </c:pt>
                <c:pt idx="21" formatCode="0_ ">
                  <c:v>19349.333333333332</c:v>
                </c:pt>
                <c:pt idx="22" formatCode="0_ ">
                  <c:v>19403</c:v>
                </c:pt>
                <c:pt idx="23" formatCode="0_ ">
                  <c:v>19461.5</c:v>
                </c:pt>
                <c:pt idx="24" formatCode="0_ ">
                  <c:v>19452.5</c:v>
                </c:pt>
                <c:pt idx="25" formatCode="0_ ">
                  <c:v>19483</c:v>
                </c:pt>
                <c:pt idx="26" formatCode="0_ ">
                  <c:v>19409.666666666668</c:v>
                </c:pt>
                <c:pt idx="27" formatCode="0_ ">
                  <c:v>19448.25</c:v>
                </c:pt>
                <c:pt idx="28" formatCode="0_ ">
                  <c:v>19466.75</c:v>
                </c:pt>
                <c:pt idx="29" formatCode="0_ ">
                  <c:v>19508.25</c:v>
                </c:pt>
                <c:pt idx="30" formatCode="0_ ">
                  <c:v>19546.666666666668</c:v>
                </c:pt>
                <c:pt idx="31" formatCode="0_ ">
                  <c:v>19552.5</c:v>
                </c:pt>
                <c:pt idx="32" formatCode="0_ ">
                  <c:v>19567.916666666668</c:v>
                </c:pt>
                <c:pt idx="33" formatCode="0_ ">
                  <c:v>19621.166666666668</c:v>
                </c:pt>
                <c:pt idx="34" formatCode="0_ ">
                  <c:v>19614.666666666668</c:v>
                </c:pt>
                <c:pt idx="35" formatCode="0_ ">
                  <c:v>19660.666666666668</c:v>
                </c:pt>
                <c:pt idx="36" formatCode="0_ ">
                  <c:v>19698.333333333332</c:v>
                </c:pt>
                <c:pt idx="37" formatCode="0_ ">
                  <c:v>19763.333333333332</c:v>
                </c:pt>
                <c:pt idx="38" formatCode="0_ ">
                  <c:v>19914.75</c:v>
                </c:pt>
                <c:pt idx="39" formatCode="0_ ">
                  <c:v>19980.083333333332</c:v>
                </c:pt>
                <c:pt idx="40" formatCode="0_ ">
                  <c:v>20023.583333333332</c:v>
                </c:pt>
                <c:pt idx="41" formatCode="0_ ">
                  <c:v>20038.416666666668</c:v>
                </c:pt>
                <c:pt idx="42" formatCode="0_ ">
                  <c:v>20036.333333333332</c:v>
                </c:pt>
                <c:pt idx="43" formatCode="0_ ">
                  <c:v>20065.833333333332</c:v>
                </c:pt>
                <c:pt idx="44" formatCode="0_ ">
                  <c:v>20085.833333333332</c:v>
                </c:pt>
                <c:pt idx="45" formatCode="0_ ">
                  <c:v>20086.333333333332</c:v>
                </c:pt>
                <c:pt idx="46" formatCode="0_ ">
                  <c:v>20122.25</c:v>
                </c:pt>
                <c:pt idx="47" formatCode="0_ ">
                  <c:v>20173.5</c:v>
                </c:pt>
                <c:pt idx="48" formatCode="0_ ">
                  <c:v>20233.583333333332</c:v>
                </c:pt>
                <c:pt idx="49" formatCode="0_ ">
                  <c:v>20239</c:v>
                </c:pt>
                <c:pt idx="50" formatCode="0_ ">
                  <c:v>20302.666666666668</c:v>
                </c:pt>
                <c:pt idx="51" formatCode="0_ ">
                  <c:v>20305.333333333332</c:v>
                </c:pt>
                <c:pt idx="52" formatCode="0_ ">
                  <c:v>20336</c:v>
                </c:pt>
                <c:pt idx="53" formatCode="0_ ">
                  <c:v>20367.75</c:v>
                </c:pt>
                <c:pt idx="54" formatCode="0_ ">
                  <c:v>20393.25</c:v>
                </c:pt>
                <c:pt idx="55" formatCode="0_ ">
                  <c:v>20497.583333333332</c:v>
                </c:pt>
                <c:pt idx="56" formatCode="0_ ">
                  <c:v>20572.5</c:v>
                </c:pt>
                <c:pt idx="57" formatCode="0_ ">
                  <c:v>20650.25</c:v>
                </c:pt>
                <c:pt idx="58" formatCode="0_ ">
                  <c:v>20791.5</c:v>
                </c:pt>
                <c:pt idx="59" formatCode="0_ ">
                  <c:v>20895.5</c:v>
                </c:pt>
                <c:pt idx="60" formatCode="0_ ">
                  <c:v>20946.833333333332</c:v>
                </c:pt>
                <c:pt idx="61" formatCode="0_ ">
                  <c:v>20984.166666666668</c:v>
                </c:pt>
                <c:pt idx="62" formatCode="0_ ">
                  <c:v>21246.916666666668</c:v>
                </c:pt>
                <c:pt idx="63" formatCode="0_ ">
                  <c:v>21340.666666666668</c:v>
                </c:pt>
                <c:pt idx="64" formatCode="0_ ">
                  <c:v>21420.916666666668</c:v>
                </c:pt>
                <c:pt idx="65" formatCode="0_ ">
                  <c:v>21480.833333333332</c:v>
                </c:pt>
                <c:pt idx="66" formatCode="0_ ">
                  <c:v>21521.416666666668</c:v>
                </c:pt>
                <c:pt idx="67" formatCode="0_ ">
                  <c:v>21479.416666666668</c:v>
                </c:pt>
                <c:pt idx="68" formatCode="0_ ">
                  <c:v>21474.916666666668</c:v>
                </c:pt>
                <c:pt idx="69" formatCode="0_ ">
                  <c:v>21521</c:v>
                </c:pt>
                <c:pt idx="70" formatCode="0_ ">
                  <c:v>21594.083333333332</c:v>
                </c:pt>
                <c:pt idx="71" formatCode="0_ ">
                  <c:v>21698.916666666668</c:v>
                </c:pt>
                <c:pt idx="72" formatCode="0_ ">
                  <c:v>21760.833333333332</c:v>
                </c:pt>
                <c:pt idx="73" formatCode="0_ ">
                  <c:v>21810.916666666668</c:v>
                </c:pt>
                <c:pt idx="74" formatCode="0_ ">
                  <c:v>21662.5</c:v>
                </c:pt>
                <c:pt idx="75" formatCode="0_ ">
                  <c:v>21740.583333333332</c:v>
                </c:pt>
                <c:pt idx="76" formatCode="0_ ">
                  <c:v>21794</c:v>
                </c:pt>
                <c:pt idx="77" formatCode="0_ ">
                  <c:v>21815</c:v>
                </c:pt>
                <c:pt idx="78" formatCode="0_ ">
                  <c:v>21867.666666666668</c:v>
                </c:pt>
                <c:pt idx="79" formatCode="0_ ">
                  <c:v>21947.333333333332</c:v>
                </c:pt>
                <c:pt idx="80" formatCode="0_ ">
                  <c:v>22094.666666666668</c:v>
                </c:pt>
                <c:pt idx="81" formatCode="0_ ">
                  <c:v>22220</c:v>
                </c:pt>
                <c:pt idx="82" formatCode="0_ ">
                  <c:v>22231.25</c:v>
                </c:pt>
                <c:pt idx="83" formatCode="0_ ">
                  <c:v>22233.666666666668</c:v>
                </c:pt>
                <c:pt idx="84" formatCode="0_ ">
                  <c:v>22266.333333333332</c:v>
                </c:pt>
                <c:pt idx="85" formatCode="0_ ">
                  <c:v>22369.25</c:v>
                </c:pt>
                <c:pt idx="86" formatCode="0_ ">
                  <c:v>22412.916666666668</c:v>
                </c:pt>
                <c:pt idx="87" formatCode="0_ ">
                  <c:v>22387.916666666668</c:v>
                </c:pt>
                <c:pt idx="88" formatCode="0_ ">
                  <c:v>22448.5</c:v>
                </c:pt>
                <c:pt idx="89" formatCode="0_ ">
                  <c:v>22488.083333333332</c:v>
                </c:pt>
                <c:pt idx="90" formatCode="0_ ">
                  <c:v>22611</c:v>
                </c:pt>
                <c:pt idx="91" formatCode="0_ ">
                  <c:v>22693.5</c:v>
                </c:pt>
                <c:pt idx="92" formatCode="0_ ">
                  <c:v>22723.333333333332</c:v>
                </c:pt>
                <c:pt idx="93" formatCode="0_ ">
                  <c:v>22811.166666666668</c:v>
                </c:pt>
                <c:pt idx="94" formatCode="0_ ">
                  <c:v>22872.166666666668</c:v>
                </c:pt>
                <c:pt idx="95" formatCode="0_ ">
                  <c:v>22962</c:v>
                </c:pt>
              </c:numCache>
            </c:numRef>
          </c:val>
          <c:smooth val="0"/>
          <c:extLst>
            <c:ext xmlns:c16="http://schemas.microsoft.com/office/drawing/2014/chart" uri="{C3380CC4-5D6E-409C-BE32-E72D297353CC}">
              <c16:uniqueId val="{00000001-D7C4-4338-B7B4-9B80A5245BCE}"/>
            </c:ext>
          </c:extLst>
        </c:ser>
        <c:dLbls>
          <c:showLegendKey val="0"/>
          <c:showVal val="0"/>
          <c:showCatName val="0"/>
          <c:showSerName val="0"/>
          <c:showPercent val="0"/>
          <c:showBubbleSize val="0"/>
        </c:dLbls>
        <c:smooth val="0"/>
        <c:axId val="1049961344"/>
        <c:axId val="1467739632"/>
      </c:lineChart>
      <c:catAx>
        <c:axId val="1049961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467739632"/>
        <c:crosses val="autoZero"/>
        <c:auto val="1"/>
        <c:lblAlgn val="ctr"/>
        <c:lblOffset val="100"/>
        <c:noMultiLvlLbl val="0"/>
      </c:catAx>
      <c:valAx>
        <c:axId val="1467739632"/>
        <c:scaling>
          <c:orientation val="minMax"/>
        </c:scaling>
        <c:delete val="0"/>
        <c:axPos val="l"/>
        <c:majorGridlines>
          <c:spPr>
            <a:ln w="9525" cap="flat" cmpd="sng" algn="ctr">
              <a:solidFill>
                <a:schemeClr val="tx1">
                  <a:lumMod val="15000"/>
                  <a:lumOff val="85000"/>
                </a:schemeClr>
              </a:solidFill>
              <a:round/>
            </a:ln>
            <a:effectLst/>
          </c:spPr>
        </c:majorGridlines>
        <c:numFmt formatCode="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499613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季節調整済みデータ</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4482307110259868E-2"/>
          <c:y val="0.12196679438058748"/>
          <c:w val="0.9189691660164101"/>
          <c:h val="0.67342444263432588"/>
        </c:manualLayout>
      </c:layout>
      <c:lineChart>
        <c:grouping val="standard"/>
        <c:varyColors val="0"/>
        <c:ser>
          <c:idx val="0"/>
          <c:order val="0"/>
          <c:tx>
            <c:strRef>
              <c:f>第10章季節調整!$C$5</c:f>
              <c:strCache>
                <c:ptCount val="1"/>
                <c:pt idx="0">
                  <c:v>売上高</c:v>
                </c:pt>
              </c:strCache>
            </c:strRef>
          </c:tx>
          <c:spPr>
            <a:ln w="28575" cap="rnd">
              <a:solidFill>
                <a:schemeClr val="accent1"/>
              </a:solidFill>
              <a:round/>
            </a:ln>
            <a:effectLst/>
          </c:spPr>
          <c:marker>
            <c:symbol val="none"/>
          </c:marker>
          <c:cat>
            <c:strRef>
              <c:f>第10章季節調整!$B$6:$B$101</c:f>
              <c:strCache>
                <c:ptCount val="96"/>
                <c:pt idx="0">
                  <c:v>1月</c:v>
                </c:pt>
                <c:pt idx="1">
                  <c:v>2月</c:v>
                </c:pt>
                <c:pt idx="2">
                  <c:v>3月</c:v>
                </c:pt>
                <c:pt idx="3">
                  <c:v>4月</c:v>
                </c:pt>
                <c:pt idx="4">
                  <c:v>5月</c:v>
                </c:pt>
                <c:pt idx="5">
                  <c:v>6月</c:v>
                </c:pt>
                <c:pt idx="6">
                  <c:v>7月</c:v>
                </c:pt>
                <c:pt idx="7">
                  <c:v>8月</c:v>
                </c:pt>
                <c:pt idx="8">
                  <c:v>9月</c:v>
                </c:pt>
                <c:pt idx="9">
                  <c:v>10月</c:v>
                </c:pt>
                <c:pt idx="10">
                  <c:v>11月</c:v>
                </c:pt>
                <c:pt idx="11">
                  <c:v>12月</c:v>
                </c:pt>
                <c:pt idx="12">
                  <c:v>1月</c:v>
                </c:pt>
                <c:pt idx="13">
                  <c:v>2月</c:v>
                </c:pt>
                <c:pt idx="14">
                  <c:v>3月</c:v>
                </c:pt>
                <c:pt idx="15">
                  <c:v>4月</c:v>
                </c:pt>
                <c:pt idx="16">
                  <c:v>5月</c:v>
                </c:pt>
                <c:pt idx="17">
                  <c:v>6月</c:v>
                </c:pt>
                <c:pt idx="18">
                  <c:v>7月</c:v>
                </c:pt>
                <c:pt idx="19">
                  <c:v>8月</c:v>
                </c:pt>
                <c:pt idx="20">
                  <c:v>9月</c:v>
                </c:pt>
                <c:pt idx="21">
                  <c:v>10月</c:v>
                </c:pt>
                <c:pt idx="22">
                  <c:v>11月</c:v>
                </c:pt>
                <c:pt idx="23">
                  <c:v>12月</c:v>
                </c:pt>
                <c:pt idx="24">
                  <c:v>1月</c:v>
                </c:pt>
                <c:pt idx="25">
                  <c:v>2月</c:v>
                </c:pt>
                <c:pt idx="26">
                  <c:v>3月</c:v>
                </c:pt>
                <c:pt idx="27">
                  <c:v>4月</c:v>
                </c:pt>
                <c:pt idx="28">
                  <c:v>5月</c:v>
                </c:pt>
                <c:pt idx="29">
                  <c:v>6月</c:v>
                </c:pt>
                <c:pt idx="30">
                  <c:v>7月</c:v>
                </c:pt>
                <c:pt idx="31">
                  <c:v>8月</c:v>
                </c:pt>
                <c:pt idx="32">
                  <c:v>9月</c:v>
                </c:pt>
                <c:pt idx="33">
                  <c:v>10月</c:v>
                </c:pt>
                <c:pt idx="34">
                  <c:v>11月</c:v>
                </c:pt>
                <c:pt idx="35">
                  <c:v>12月</c:v>
                </c:pt>
                <c:pt idx="36">
                  <c:v>1月</c:v>
                </c:pt>
                <c:pt idx="37">
                  <c:v>2月</c:v>
                </c:pt>
                <c:pt idx="38">
                  <c:v>3月</c:v>
                </c:pt>
                <c:pt idx="39">
                  <c:v>4月</c:v>
                </c:pt>
                <c:pt idx="40">
                  <c:v>5月</c:v>
                </c:pt>
                <c:pt idx="41">
                  <c:v>6月</c:v>
                </c:pt>
                <c:pt idx="42">
                  <c:v>7月</c:v>
                </c:pt>
                <c:pt idx="43">
                  <c:v>8月</c:v>
                </c:pt>
                <c:pt idx="44">
                  <c:v>9月</c:v>
                </c:pt>
                <c:pt idx="45">
                  <c:v>10月</c:v>
                </c:pt>
                <c:pt idx="46">
                  <c:v>11月</c:v>
                </c:pt>
                <c:pt idx="47">
                  <c:v>12月</c:v>
                </c:pt>
                <c:pt idx="48">
                  <c:v>1月</c:v>
                </c:pt>
                <c:pt idx="49">
                  <c:v>2月</c:v>
                </c:pt>
                <c:pt idx="50">
                  <c:v>3月</c:v>
                </c:pt>
                <c:pt idx="51">
                  <c:v>4月</c:v>
                </c:pt>
                <c:pt idx="52">
                  <c:v>5月</c:v>
                </c:pt>
                <c:pt idx="53">
                  <c:v>6月</c:v>
                </c:pt>
                <c:pt idx="54">
                  <c:v>7月</c:v>
                </c:pt>
                <c:pt idx="55">
                  <c:v>8月</c:v>
                </c:pt>
                <c:pt idx="56">
                  <c:v>9月</c:v>
                </c:pt>
                <c:pt idx="57">
                  <c:v>10月</c:v>
                </c:pt>
                <c:pt idx="58">
                  <c:v>11月</c:v>
                </c:pt>
                <c:pt idx="59">
                  <c:v>12月</c:v>
                </c:pt>
                <c:pt idx="60">
                  <c:v>1月</c:v>
                </c:pt>
                <c:pt idx="61">
                  <c:v>2月</c:v>
                </c:pt>
                <c:pt idx="62">
                  <c:v>3月</c:v>
                </c:pt>
                <c:pt idx="63">
                  <c:v>4月</c:v>
                </c:pt>
                <c:pt idx="64">
                  <c:v>5月</c:v>
                </c:pt>
                <c:pt idx="65">
                  <c:v>6月</c:v>
                </c:pt>
                <c:pt idx="66">
                  <c:v>7月</c:v>
                </c:pt>
                <c:pt idx="67">
                  <c:v>8月</c:v>
                </c:pt>
                <c:pt idx="68">
                  <c:v>9月</c:v>
                </c:pt>
                <c:pt idx="69">
                  <c:v>10月</c:v>
                </c:pt>
                <c:pt idx="70">
                  <c:v>11月</c:v>
                </c:pt>
                <c:pt idx="71">
                  <c:v>12月</c:v>
                </c:pt>
                <c:pt idx="72">
                  <c:v>1月</c:v>
                </c:pt>
                <c:pt idx="73">
                  <c:v>2月</c:v>
                </c:pt>
                <c:pt idx="74">
                  <c:v>3月</c:v>
                </c:pt>
                <c:pt idx="75">
                  <c:v>4月</c:v>
                </c:pt>
                <c:pt idx="76">
                  <c:v>5月</c:v>
                </c:pt>
                <c:pt idx="77">
                  <c:v>6月</c:v>
                </c:pt>
                <c:pt idx="78">
                  <c:v>7月</c:v>
                </c:pt>
                <c:pt idx="79">
                  <c:v>8月</c:v>
                </c:pt>
                <c:pt idx="80">
                  <c:v>9月</c:v>
                </c:pt>
                <c:pt idx="81">
                  <c:v>10月</c:v>
                </c:pt>
                <c:pt idx="82">
                  <c:v>11月</c:v>
                </c:pt>
                <c:pt idx="83">
                  <c:v>12月</c:v>
                </c:pt>
                <c:pt idx="84">
                  <c:v>1月</c:v>
                </c:pt>
                <c:pt idx="85">
                  <c:v>2月</c:v>
                </c:pt>
                <c:pt idx="86">
                  <c:v>3月</c:v>
                </c:pt>
                <c:pt idx="87">
                  <c:v>4月</c:v>
                </c:pt>
                <c:pt idx="88">
                  <c:v>5月</c:v>
                </c:pt>
                <c:pt idx="89">
                  <c:v>6月</c:v>
                </c:pt>
                <c:pt idx="90">
                  <c:v>7月</c:v>
                </c:pt>
                <c:pt idx="91">
                  <c:v>8月</c:v>
                </c:pt>
                <c:pt idx="92">
                  <c:v>9月</c:v>
                </c:pt>
                <c:pt idx="93">
                  <c:v>10月</c:v>
                </c:pt>
                <c:pt idx="94">
                  <c:v>11月</c:v>
                </c:pt>
                <c:pt idx="95">
                  <c:v>12月</c:v>
                </c:pt>
              </c:strCache>
            </c:strRef>
          </c:cat>
          <c:val>
            <c:numRef>
              <c:f>第10章季節調整!$C$6:$C$101</c:f>
              <c:numCache>
                <c:formatCode>0_ </c:formatCode>
                <c:ptCount val="96"/>
                <c:pt idx="0">
                  <c:v>17325</c:v>
                </c:pt>
                <c:pt idx="1">
                  <c:v>16812</c:v>
                </c:pt>
                <c:pt idx="2">
                  <c:v>19280</c:v>
                </c:pt>
                <c:pt idx="3">
                  <c:v>16670</c:v>
                </c:pt>
                <c:pt idx="4">
                  <c:v>17736</c:v>
                </c:pt>
                <c:pt idx="5">
                  <c:v>16695</c:v>
                </c:pt>
                <c:pt idx="6">
                  <c:v>20036</c:v>
                </c:pt>
                <c:pt idx="7">
                  <c:v>25269</c:v>
                </c:pt>
                <c:pt idx="8">
                  <c:v>20852</c:v>
                </c:pt>
                <c:pt idx="9">
                  <c:v>19529</c:v>
                </c:pt>
                <c:pt idx="10">
                  <c:v>18082</c:v>
                </c:pt>
                <c:pt idx="11">
                  <c:v>17257</c:v>
                </c:pt>
                <c:pt idx="12">
                  <c:v>17647</c:v>
                </c:pt>
                <c:pt idx="13">
                  <c:v>16951</c:v>
                </c:pt>
                <c:pt idx="14">
                  <c:v>19959</c:v>
                </c:pt>
                <c:pt idx="15">
                  <c:v>17045</c:v>
                </c:pt>
                <c:pt idx="16">
                  <c:v>18388</c:v>
                </c:pt>
                <c:pt idx="17">
                  <c:v>16984</c:v>
                </c:pt>
                <c:pt idx="18">
                  <c:v>20845</c:v>
                </c:pt>
                <c:pt idx="19">
                  <c:v>27056</c:v>
                </c:pt>
                <c:pt idx="20">
                  <c:v>21822</c:v>
                </c:pt>
                <c:pt idx="21">
                  <c:v>20156</c:v>
                </c:pt>
                <c:pt idx="22">
                  <c:v>18726</c:v>
                </c:pt>
                <c:pt idx="23">
                  <c:v>17959</c:v>
                </c:pt>
                <c:pt idx="24">
                  <c:v>17539</c:v>
                </c:pt>
                <c:pt idx="25">
                  <c:v>17317</c:v>
                </c:pt>
                <c:pt idx="26">
                  <c:v>19079</c:v>
                </c:pt>
                <c:pt idx="27">
                  <c:v>17508</c:v>
                </c:pt>
                <c:pt idx="28">
                  <c:v>18610</c:v>
                </c:pt>
                <c:pt idx="29">
                  <c:v>17482</c:v>
                </c:pt>
                <c:pt idx="30">
                  <c:v>21306</c:v>
                </c:pt>
                <c:pt idx="31">
                  <c:v>27126</c:v>
                </c:pt>
                <c:pt idx="32">
                  <c:v>22007</c:v>
                </c:pt>
                <c:pt idx="33">
                  <c:v>20795</c:v>
                </c:pt>
                <c:pt idx="34">
                  <c:v>18648</c:v>
                </c:pt>
                <c:pt idx="35">
                  <c:v>18511</c:v>
                </c:pt>
                <c:pt idx="36">
                  <c:v>17991</c:v>
                </c:pt>
                <c:pt idx="37">
                  <c:v>18097</c:v>
                </c:pt>
                <c:pt idx="38">
                  <c:v>20896</c:v>
                </c:pt>
                <c:pt idx="39">
                  <c:v>18292</c:v>
                </c:pt>
                <c:pt idx="40">
                  <c:v>19132</c:v>
                </c:pt>
                <c:pt idx="41">
                  <c:v>17660</c:v>
                </c:pt>
                <c:pt idx="42">
                  <c:v>21281</c:v>
                </c:pt>
                <c:pt idx="43">
                  <c:v>27480</c:v>
                </c:pt>
                <c:pt idx="44">
                  <c:v>22247</c:v>
                </c:pt>
                <c:pt idx="45">
                  <c:v>20801</c:v>
                </c:pt>
                <c:pt idx="46">
                  <c:v>19079</c:v>
                </c:pt>
                <c:pt idx="47">
                  <c:v>19126</c:v>
                </c:pt>
                <c:pt idx="48">
                  <c:v>18712</c:v>
                </c:pt>
                <c:pt idx="49">
                  <c:v>18162</c:v>
                </c:pt>
                <c:pt idx="50">
                  <c:v>21660</c:v>
                </c:pt>
                <c:pt idx="51">
                  <c:v>18324</c:v>
                </c:pt>
                <c:pt idx="52">
                  <c:v>19500</c:v>
                </c:pt>
                <c:pt idx="53">
                  <c:v>18041</c:v>
                </c:pt>
                <c:pt idx="54">
                  <c:v>21587</c:v>
                </c:pt>
                <c:pt idx="55">
                  <c:v>28732</c:v>
                </c:pt>
                <c:pt idx="56">
                  <c:v>23146</c:v>
                </c:pt>
                <c:pt idx="57">
                  <c:v>21734</c:v>
                </c:pt>
                <c:pt idx="58">
                  <c:v>20774</c:v>
                </c:pt>
                <c:pt idx="59">
                  <c:v>20374</c:v>
                </c:pt>
                <c:pt idx="60">
                  <c:v>19328</c:v>
                </c:pt>
                <c:pt idx="61">
                  <c:v>18610</c:v>
                </c:pt>
                <c:pt idx="62">
                  <c:v>24813</c:v>
                </c:pt>
                <c:pt idx="63">
                  <c:v>19449</c:v>
                </c:pt>
                <c:pt idx="64">
                  <c:v>20463</c:v>
                </c:pt>
                <c:pt idx="65">
                  <c:v>18760</c:v>
                </c:pt>
                <c:pt idx="66">
                  <c:v>22074</c:v>
                </c:pt>
                <c:pt idx="67">
                  <c:v>28228</c:v>
                </c:pt>
                <c:pt idx="68">
                  <c:v>23092</c:v>
                </c:pt>
                <c:pt idx="69">
                  <c:v>22287</c:v>
                </c:pt>
                <c:pt idx="70">
                  <c:v>21651</c:v>
                </c:pt>
                <c:pt idx="71">
                  <c:v>21632</c:v>
                </c:pt>
                <c:pt idx="72">
                  <c:v>20071</c:v>
                </c:pt>
                <c:pt idx="73">
                  <c:v>19211</c:v>
                </c:pt>
                <c:pt idx="74">
                  <c:v>23032</c:v>
                </c:pt>
                <c:pt idx="75">
                  <c:v>20386</c:v>
                </c:pt>
                <c:pt idx="76">
                  <c:v>21104</c:v>
                </c:pt>
                <c:pt idx="77">
                  <c:v>19012</c:v>
                </c:pt>
                <c:pt idx="78">
                  <c:v>22706</c:v>
                </c:pt>
                <c:pt idx="79">
                  <c:v>29184</c:v>
                </c:pt>
                <c:pt idx="80">
                  <c:v>24860</c:v>
                </c:pt>
                <c:pt idx="81">
                  <c:v>23791</c:v>
                </c:pt>
                <c:pt idx="82">
                  <c:v>21786</c:v>
                </c:pt>
                <c:pt idx="83">
                  <c:v>21661</c:v>
                </c:pt>
                <c:pt idx="84">
                  <c:v>20463</c:v>
                </c:pt>
                <c:pt idx="85">
                  <c:v>20446</c:v>
                </c:pt>
                <c:pt idx="86">
                  <c:v>23556</c:v>
                </c:pt>
                <c:pt idx="87">
                  <c:v>20086</c:v>
                </c:pt>
                <c:pt idx="88">
                  <c:v>21831</c:v>
                </c:pt>
                <c:pt idx="89">
                  <c:v>19487</c:v>
                </c:pt>
                <c:pt idx="90">
                  <c:v>24181</c:v>
                </c:pt>
                <c:pt idx="91">
                  <c:v>30174</c:v>
                </c:pt>
                <c:pt idx="92">
                  <c:v>25218</c:v>
                </c:pt>
                <c:pt idx="93">
                  <c:v>24845</c:v>
                </c:pt>
                <c:pt idx="94">
                  <c:v>22518</c:v>
                </c:pt>
                <c:pt idx="95">
                  <c:v>22739</c:v>
                </c:pt>
              </c:numCache>
            </c:numRef>
          </c:val>
          <c:smooth val="0"/>
          <c:extLst>
            <c:ext xmlns:c16="http://schemas.microsoft.com/office/drawing/2014/chart" uri="{C3380CC4-5D6E-409C-BE32-E72D297353CC}">
              <c16:uniqueId val="{00000000-6DC3-43ED-A7A8-7CDCEAB46222}"/>
            </c:ext>
          </c:extLst>
        </c:ser>
        <c:ser>
          <c:idx val="1"/>
          <c:order val="1"/>
          <c:tx>
            <c:strRef>
              <c:f>第10章季節調整!$D$5</c:f>
              <c:strCache>
                <c:ptCount val="1"/>
                <c:pt idx="0">
                  <c:v>移動平均</c:v>
                </c:pt>
              </c:strCache>
            </c:strRef>
          </c:tx>
          <c:spPr>
            <a:ln w="28575" cap="rnd">
              <a:solidFill>
                <a:schemeClr val="accent2"/>
              </a:solidFill>
              <a:round/>
            </a:ln>
            <a:effectLst/>
          </c:spPr>
          <c:marker>
            <c:symbol val="none"/>
          </c:marker>
          <c:cat>
            <c:strRef>
              <c:f>第10章季節調整!$B$6:$B$101</c:f>
              <c:strCache>
                <c:ptCount val="96"/>
                <c:pt idx="0">
                  <c:v>1月</c:v>
                </c:pt>
                <c:pt idx="1">
                  <c:v>2月</c:v>
                </c:pt>
                <c:pt idx="2">
                  <c:v>3月</c:v>
                </c:pt>
                <c:pt idx="3">
                  <c:v>4月</c:v>
                </c:pt>
                <c:pt idx="4">
                  <c:v>5月</c:v>
                </c:pt>
                <c:pt idx="5">
                  <c:v>6月</c:v>
                </c:pt>
                <c:pt idx="6">
                  <c:v>7月</c:v>
                </c:pt>
                <c:pt idx="7">
                  <c:v>8月</c:v>
                </c:pt>
                <c:pt idx="8">
                  <c:v>9月</c:v>
                </c:pt>
                <c:pt idx="9">
                  <c:v>10月</c:v>
                </c:pt>
                <c:pt idx="10">
                  <c:v>11月</c:v>
                </c:pt>
                <c:pt idx="11">
                  <c:v>12月</c:v>
                </c:pt>
                <c:pt idx="12">
                  <c:v>1月</c:v>
                </c:pt>
                <c:pt idx="13">
                  <c:v>2月</c:v>
                </c:pt>
                <c:pt idx="14">
                  <c:v>3月</c:v>
                </c:pt>
                <c:pt idx="15">
                  <c:v>4月</c:v>
                </c:pt>
                <c:pt idx="16">
                  <c:v>5月</c:v>
                </c:pt>
                <c:pt idx="17">
                  <c:v>6月</c:v>
                </c:pt>
                <c:pt idx="18">
                  <c:v>7月</c:v>
                </c:pt>
                <c:pt idx="19">
                  <c:v>8月</c:v>
                </c:pt>
                <c:pt idx="20">
                  <c:v>9月</c:v>
                </c:pt>
                <c:pt idx="21">
                  <c:v>10月</c:v>
                </c:pt>
                <c:pt idx="22">
                  <c:v>11月</c:v>
                </c:pt>
                <c:pt idx="23">
                  <c:v>12月</c:v>
                </c:pt>
                <c:pt idx="24">
                  <c:v>1月</c:v>
                </c:pt>
                <c:pt idx="25">
                  <c:v>2月</c:v>
                </c:pt>
                <c:pt idx="26">
                  <c:v>3月</c:v>
                </c:pt>
                <c:pt idx="27">
                  <c:v>4月</c:v>
                </c:pt>
                <c:pt idx="28">
                  <c:v>5月</c:v>
                </c:pt>
                <c:pt idx="29">
                  <c:v>6月</c:v>
                </c:pt>
                <c:pt idx="30">
                  <c:v>7月</c:v>
                </c:pt>
                <c:pt idx="31">
                  <c:v>8月</c:v>
                </c:pt>
                <c:pt idx="32">
                  <c:v>9月</c:v>
                </c:pt>
                <c:pt idx="33">
                  <c:v>10月</c:v>
                </c:pt>
                <c:pt idx="34">
                  <c:v>11月</c:v>
                </c:pt>
                <c:pt idx="35">
                  <c:v>12月</c:v>
                </c:pt>
                <c:pt idx="36">
                  <c:v>1月</c:v>
                </c:pt>
                <c:pt idx="37">
                  <c:v>2月</c:v>
                </c:pt>
                <c:pt idx="38">
                  <c:v>3月</c:v>
                </c:pt>
                <c:pt idx="39">
                  <c:v>4月</c:v>
                </c:pt>
                <c:pt idx="40">
                  <c:v>5月</c:v>
                </c:pt>
                <c:pt idx="41">
                  <c:v>6月</c:v>
                </c:pt>
                <c:pt idx="42">
                  <c:v>7月</c:v>
                </c:pt>
                <c:pt idx="43">
                  <c:v>8月</c:v>
                </c:pt>
                <c:pt idx="44">
                  <c:v>9月</c:v>
                </c:pt>
                <c:pt idx="45">
                  <c:v>10月</c:v>
                </c:pt>
                <c:pt idx="46">
                  <c:v>11月</c:v>
                </c:pt>
                <c:pt idx="47">
                  <c:v>12月</c:v>
                </c:pt>
                <c:pt idx="48">
                  <c:v>1月</c:v>
                </c:pt>
                <c:pt idx="49">
                  <c:v>2月</c:v>
                </c:pt>
                <c:pt idx="50">
                  <c:v>3月</c:v>
                </c:pt>
                <c:pt idx="51">
                  <c:v>4月</c:v>
                </c:pt>
                <c:pt idx="52">
                  <c:v>5月</c:v>
                </c:pt>
                <c:pt idx="53">
                  <c:v>6月</c:v>
                </c:pt>
                <c:pt idx="54">
                  <c:v>7月</c:v>
                </c:pt>
                <c:pt idx="55">
                  <c:v>8月</c:v>
                </c:pt>
                <c:pt idx="56">
                  <c:v>9月</c:v>
                </c:pt>
                <c:pt idx="57">
                  <c:v>10月</c:v>
                </c:pt>
                <c:pt idx="58">
                  <c:v>11月</c:v>
                </c:pt>
                <c:pt idx="59">
                  <c:v>12月</c:v>
                </c:pt>
                <c:pt idx="60">
                  <c:v>1月</c:v>
                </c:pt>
                <c:pt idx="61">
                  <c:v>2月</c:v>
                </c:pt>
                <c:pt idx="62">
                  <c:v>3月</c:v>
                </c:pt>
                <c:pt idx="63">
                  <c:v>4月</c:v>
                </c:pt>
                <c:pt idx="64">
                  <c:v>5月</c:v>
                </c:pt>
                <c:pt idx="65">
                  <c:v>6月</c:v>
                </c:pt>
                <c:pt idx="66">
                  <c:v>7月</c:v>
                </c:pt>
                <c:pt idx="67">
                  <c:v>8月</c:v>
                </c:pt>
                <c:pt idx="68">
                  <c:v>9月</c:v>
                </c:pt>
                <c:pt idx="69">
                  <c:v>10月</c:v>
                </c:pt>
                <c:pt idx="70">
                  <c:v>11月</c:v>
                </c:pt>
                <c:pt idx="71">
                  <c:v>12月</c:v>
                </c:pt>
                <c:pt idx="72">
                  <c:v>1月</c:v>
                </c:pt>
                <c:pt idx="73">
                  <c:v>2月</c:v>
                </c:pt>
                <c:pt idx="74">
                  <c:v>3月</c:v>
                </c:pt>
                <c:pt idx="75">
                  <c:v>4月</c:v>
                </c:pt>
                <c:pt idx="76">
                  <c:v>5月</c:v>
                </c:pt>
                <c:pt idx="77">
                  <c:v>6月</c:v>
                </c:pt>
                <c:pt idx="78">
                  <c:v>7月</c:v>
                </c:pt>
                <c:pt idx="79">
                  <c:v>8月</c:v>
                </c:pt>
                <c:pt idx="80">
                  <c:v>9月</c:v>
                </c:pt>
                <c:pt idx="81">
                  <c:v>10月</c:v>
                </c:pt>
                <c:pt idx="82">
                  <c:v>11月</c:v>
                </c:pt>
                <c:pt idx="83">
                  <c:v>12月</c:v>
                </c:pt>
                <c:pt idx="84">
                  <c:v>1月</c:v>
                </c:pt>
                <c:pt idx="85">
                  <c:v>2月</c:v>
                </c:pt>
                <c:pt idx="86">
                  <c:v>3月</c:v>
                </c:pt>
                <c:pt idx="87">
                  <c:v>4月</c:v>
                </c:pt>
                <c:pt idx="88">
                  <c:v>5月</c:v>
                </c:pt>
                <c:pt idx="89">
                  <c:v>6月</c:v>
                </c:pt>
                <c:pt idx="90">
                  <c:v>7月</c:v>
                </c:pt>
                <c:pt idx="91">
                  <c:v>8月</c:v>
                </c:pt>
                <c:pt idx="92">
                  <c:v>9月</c:v>
                </c:pt>
                <c:pt idx="93">
                  <c:v>10月</c:v>
                </c:pt>
                <c:pt idx="94">
                  <c:v>11月</c:v>
                </c:pt>
                <c:pt idx="95">
                  <c:v>12月</c:v>
                </c:pt>
              </c:strCache>
            </c:strRef>
          </c:cat>
          <c:val>
            <c:numRef>
              <c:f>第10章季節調整!$D$6:$D$101</c:f>
              <c:numCache>
                <c:formatCode>General</c:formatCode>
                <c:ptCount val="96"/>
                <c:pt idx="0">
                  <c:v>#N/A</c:v>
                </c:pt>
                <c:pt idx="1">
                  <c:v>#N/A</c:v>
                </c:pt>
                <c:pt idx="2">
                  <c:v>#N/A</c:v>
                </c:pt>
                <c:pt idx="3">
                  <c:v>#N/A</c:v>
                </c:pt>
                <c:pt idx="4">
                  <c:v>#N/A</c:v>
                </c:pt>
                <c:pt idx="5">
                  <c:v>#N/A</c:v>
                </c:pt>
                <c:pt idx="6">
                  <c:v>#N/A</c:v>
                </c:pt>
                <c:pt idx="7">
                  <c:v>#N/A</c:v>
                </c:pt>
                <c:pt idx="8">
                  <c:v>#N/A</c:v>
                </c:pt>
                <c:pt idx="9">
                  <c:v>#N/A</c:v>
                </c:pt>
                <c:pt idx="10">
                  <c:v>#N/A</c:v>
                </c:pt>
                <c:pt idx="11" formatCode="0_ ">
                  <c:v>18795.25</c:v>
                </c:pt>
                <c:pt idx="12" formatCode="0_ ">
                  <c:v>18822.083333333332</c:v>
                </c:pt>
                <c:pt idx="13" formatCode="0_ ">
                  <c:v>18833.666666666668</c:v>
                </c:pt>
                <c:pt idx="14" formatCode="0_ ">
                  <c:v>18890.25</c:v>
                </c:pt>
                <c:pt idx="15" formatCode="0_ ">
                  <c:v>18921.5</c:v>
                </c:pt>
                <c:pt idx="16" formatCode="0_ ">
                  <c:v>18975.833333333332</c:v>
                </c:pt>
                <c:pt idx="17" formatCode="0_ ">
                  <c:v>18999.916666666668</c:v>
                </c:pt>
                <c:pt idx="18" formatCode="0_ ">
                  <c:v>19067.333333333332</c:v>
                </c:pt>
                <c:pt idx="19" formatCode="0_ ">
                  <c:v>19216.25</c:v>
                </c:pt>
                <c:pt idx="20" formatCode="0_ ">
                  <c:v>19297.083333333332</c:v>
                </c:pt>
                <c:pt idx="21" formatCode="0_ ">
                  <c:v>19349.333333333332</c:v>
                </c:pt>
                <c:pt idx="22" formatCode="0_ ">
                  <c:v>19403</c:v>
                </c:pt>
                <c:pt idx="23" formatCode="0_ ">
                  <c:v>19461.5</c:v>
                </c:pt>
                <c:pt idx="24" formatCode="0_ ">
                  <c:v>19452.5</c:v>
                </c:pt>
                <c:pt idx="25" formatCode="0_ ">
                  <c:v>19483</c:v>
                </c:pt>
                <c:pt idx="26" formatCode="0_ ">
                  <c:v>19409.666666666668</c:v>
                </c:pt>
                <c:pt idx="27" formatCode="0_ ">
                  <c:v>19448.25</c:v>
                </c:pt>
                <c:pt idx="28" formatCode="0_ ">
                  <c:v>19466.75</c:v>
                </c:pt>
                <c:pt idx="29" formatCode="0_ ">
                  <c:v>19508.25</c:v>
                </c:pt>
                <c:pt idx="30" formatCode="0_ ">
                  <c:v>19546.666666666668</c:v>
                </c:pt>
                <c:pt idx="31" formatCode="0_ ">
                  <c:v>19552.5</c:v>
                </c:pt>
                <c:pt idx="32" formatCode="0_ ">
                  <c:v>19567.916666666668</c:v>
                </c:pt>
                <c:pt idx="33" formatCode="0_ ">
                  <c:v>19621.166666666668</c:v>
                </c:pt>
                <c:pt idx="34" formatCode="0_ ">
                  <c:v>19614.666666666668</c:v>
                </c:pt>
                <c:pt idx="35" formatCode="0_ ">
                  <c:v>19660.666666666668</c:v>
                </c:pt>
                <c:pt idx="36" formatCode="0_ ">
                  <c:v>19698.333333333332</c:v>
                </c:pt>
                <c:pt idx="37" formatCode="0_ ">
                  <c:v>19763.333333333332</c:v>
                </c:pt>
                <c:pt idx="38" formatCode="0_ ">
                  <c:v>19914.75</c:v>
                </c:pt>
                <c:pt idx="39" formatCode="0_ ">
                  <c:v>19980.083333333332</c:v>
                </c:pt>
                <c:pt idx="40" formatCode="0_ ">
                  <c:v>20023.583333333332</c:v>
                </c:pt>
                <c:pt idx="41" formatCode="0_ ">
                  <c:v>20038.416666666668</c:v>
                </c:pt>
                <c:pt idx="42" formatCode="0_ ">
                  <c:v>20036.333333333332</c:v>
                </c:pt>
                <c:pt idx="43" formatCode="0_ ">
                  <c:v>20065.833333333332</c:v>
                </c:pt>
                <c:pt idx="44" formatCode="0_ ">
                  <c:v>20085.833333333332</c:v>
                </c:pt>
                <c:pt idx="45" formatCode="0_ ">
                  <c:v>20086.333333333332</c:v>
                </c:pt>
                <c:pt idx="46" formatCode="0_ ">
                  <c:v>20122.25</c:v>
                </c:pt>
                <c:pt idx="47" formatCode="0_ ">
                  <c:v>20173.5</c:v>
                </c:pt>
                <c:pt idx="48" formatCode="0_ ">
                  <c:v>20233.583333333332</c:v>
                </c:pt>
                <c:pt idx="49" formatCode="0_ ">
                  <c:v>20239</c:v>
                </c:pt>
                <c:pt idx="50" formatCode="0_ ">
                  <c:v>20302.666666666668</c:v>
                </c:pt>
                <c:pt idx="51" formatCode="0_ ">
                  <c:v>20305.333333333332</c:v>
                </c:pt>
                <c:pt idx="52" formatCode="0_ ">
                  <c:v>20336</c:v>
                </c:pt>
                <c:pt idx="53" formatCode="0_ ">
                  <c:v>20367.75</c:v>
                </c:pt>
                <c:pt idx="54" formatCode="0_ ">
                  <c:v>20393.25</c:v>
                </c:pt>
                <c:pt idx="55" formatCode="0_ ">
                  <c:v>20497.583333333332</c:v>
                </c:pt>
                <c:pt idx="56" formatCode="0_ ">
                  <c:v>20572.5</c:v>
                </c:pt>
                <c:pt idx="57" formatCode="0_ ">
                  <c:v>20650.25</c:v>
                </c:pt>
                <c:pt idx="58" formatCode="0_ ">
                  <c:v>20791.5</c:v>
                </c:pt>
                <c:pt idx="59" formatCode="0_ ">
                  <c:v>20895.5</c:v>
                </c:pt>
                <c:pt idx="60" formatCode="0_ ">
                  <c:v>20946.833333333332</c:v>
                </c:pt>
                <c:pt idx="61" formatCode="0_ ">
                  <c:v>20984.166666666668</c:v>
                </c:pt>
                <c:pt idx="62" formatCode="0_ ">
                  <c:v>21246.916666666668</c:v>
                </c:pt>
                <c:pt idx="63" formatCode="0_ ">
                  <c:v>21340.666666666668</c:v>
                </c:pt>
                <c:pt idx="64" formatCode="0_ ">
                  <c:v>21420.916666666668</c:v>
                </c:pt>
                <c:pt idx="65" formatCode="0_ ">
                  <c:v>21480.833333333332</c:v>
                </c:pt>
                <c:pt idx="66" formatCode="0_ ">
                  <c:v>21521.416666666668</c:v>
                </c:pt>
                <c:pt idx="67" formatCode="0_ ">
                  <c:v>21479.416666666668</c:v>
                </c:pt>
                <c:pt idx="68" formatCode="0_ ">
                  <c:v>21474.916666666668</c:v>
                </c:pt>
                <c:pt idx="69" formatCode="0_ ">
                  <c:v>21521</c:v>
                </c:pt>
                <c:pt idx="70" formatCode="0_ ">
                  <c:v>21594.083333333332</c:v>
                </c:pt>
                <c:pt idx="71" formatCode="0_ ">
                  <c:v>21698.916666666668</c:v>
                </c:pt>
                <c:pt idx="72" formatCode="0_ ">
                  <c:v>21760.833333333332</c:v>
                </c:pt>
                <c:pt idx="73" formatCode="0_ ">
                  <c:v>21810.916666666668</c:v>
                </c:pt>
                <c:pt idx="74" formatCode="0_ ">
                  <c:v>21662.5</c:v>
                </c:pt>
                <c:pt idx="75" formatCode="0_ ">
                  <c:v>21740.583333333332</c:v>
                </c:pt>
                <c:pt idx="76" formatCode="0_ ">
                  <c:v>21794</c:v>
                </c:pt>
                <c:pt idx="77" formatCode="0_ ">
                  <c:v>21815</c:v>
                </c:pt>
                <c:pt idx="78" formatCode="0_ ">
                  <c:v>21867.666666666668</c:v>
                </c:pt>
                <c:pt idx="79" formatCode="0_ ">
                  <c:v>21947.333333333332</c:v>
                </c:pt>
                <c:pt idx="80" formatCode="0_ ">
                  <c:v>22094.666666666668</c:v>
                </c:pt>
                <c:pt idx="81" formatCode="0_ ">
                  <c:v>22220</c:v>
                </c:pt>
                <c:pt idx="82" formatCode="0_ ">
                  <c:v>22231.25</c:v>
                </c:pt>
                <c:pt idx="83" formatCode="0_ ">
                  <c:v>22233.666666666668</c:v>
                </c:pt>
                <c:pt idx="84" formatCode="0_ ">
                  <c:v>22266.333333333332</c:v>
                </c:pt>
                <c:pt idx="85" formatCode="0_ ">
                  <c:v>22369.25</c:v>
                </c:pt>
                <c:pt idx="86" formatCode="0_ ">
                  <c:v>22412.916666666668</c:v>
                </c:pt>
                <c:pt idx="87" formatCode="0_ ">
                  <c:v>22387.916666666668</c:v>
                </c:pt>
                <c:pt idx="88" formatCode="0_ ">
                  <c:v>22448.5</c:v>
                </c:pt>
                <c:pt idx="89" formatCode="0_ ">
                  <c:v>22488.083333333332</c:v>
                </c:pt>
                <c:pt idx="90" formatCode="0_ ">
                  <c:v>22611</c:v>
                </c:pt>
                <c:pt idx="91" formatCode="0_ ">
                  <c:v>22693.5</c:v>
                </c:pt>
                <c:pt idx="92" formatCode="0_ ">
                  <c:v>22723.333333333332</c:v>
                </c:pt>
                <c:pt idx="93" formatCode="0_ ">
                  <c:v>22811.166666666668</c:v>
                </c:pt>
                <c:pt idx="94" formatCode="0_ ">
                  <c:v>22872.166666666668</c:v>
                </c:pt>
                <c:pt idx="95" formatCode="0_ ">
                  <c:v>22962</c:v>
                </c:pt>
              </c:numCache>
            </c:numRef>
          </c:val>
          <c:smooth val="0"/>
          <c:extLst>
            <c:ext xmlns:c16="http://schemas.microsoft.com/office/drawing/2014/chart" uri="{C3380CC4-5D6E-409C-BE32-E72D297353CC}">
              <c16:uniqueId val="{00000001-6DC3-43ED-A7A8-7CDCEAB46222}"/>
            </c:ext>
          </c:extLst>
        </c:ser>
        <c:ser>
          <c:idx val="2"/>
          <c:order val="2"/>
          <c:tx>
            <c:strRef>
              <c:f>第10章季節調整!$G$5</c:f>
              <c:strCache>
                <c:ptCount val="1"/>
                <c:pt idx="0">
                  <c:v>季節調整済み
売上高</c:v>
                </c:pt>
              </c:strCache>
            </c:strRef>
          </c:tx>
          <c:spPr>
            <a:ln w="28575" cap="rnd">
              <a:solidFill>
                <a:schemeClr val="accent3"/>
              </a:solidFill>
              <a:prstDash val="dash"/>
              <a:round/>
            </a:ln>
            <a:effectLst/>
          </c:spPr>
          <c:marker>
            <c:symbol val="none"/>
          </c:marker>
          <c:cat>
            <c:strRef>
              <c:f>第10章季節調整!$B$6:$B$101</c:f>
              <c:strCache>
                <c:ptCount val="96"/>
                <c:pt idx="0">
                  <c:v>1月</c:v>
                </c:pt>
                <c:pt idx="1">
                  <c:v>2月</c:v>
                </c:pt>
                <c:pt idx="2">
                  <c:v>3月</c:v>
                </c:pt>
                <c:pt idx="3">
                  <c:v>4月</c:v>
                </c:pt>
                <c:pt idx="4">
                  <c:v>5月</c:v>
                </c:pt>
                <c:pt idx="5">
                  <c:v>6月</c:v>
                </c:pt>
                <c:pt idx="6">
                  <c:v>7月</c:v>
                </c:pt>
                <c:pt idx="7">
                  <c:v>8月</c:v>
                </c:pt>
                <c:pt idx="8">
                  <c:v>9月</c:v>
                </c:pt>
                <c:pt idx="9">
                  <c:v>10月</c:v>
                </c:pt>
                <c:pt idx="10">
                  <c:v>11月</c:v>
                </c:pt>
                <c:pt idx="11">
                  <c:v>12月</c:v>
                </c:pt>
                <c:pt idx="12">
                  <c:v>1月</c:v>
                </c:pt>
                <c:pt idx="13">
                  <c:v>2月</c:v>
                </c:pt>
                <c:pt idx="14">
                  <c:v>3月</c:v>
                </c:pt>
                <c:pt idx="15">
                  <c:v>4月</c:v>
                </c:pt>
                <c:pt idx="16">
                  <c:v>5月</c:v>
                </c:pt>
                <c:pt idx="17">
                  <c:v>6月</c:v>
                </c:pt>
                <c:pt idx="18">
                  <c:v>7月</c:v>
                </c:pt>
                <c:pt idx="19">
                  <c:v>8月</c:v>
                </c:pt>
                <c:pt idx="20">
                  <c:v>9月</c:v>
                </c:pt>
                <c:pt idx="21">
                  <c:v>10月</c:v>
                </c:pt>
                <c:pt idx="22">
                  <c:v>11月</c:v>
                </c:pt>
                <c:pt idx="23">
                  <c:v>12月</c:v>
                </c:pt>
                <c:pt idx="24">
                  <c:v>1月</c:v>
                </c:pt>
                <c:pt idx="25">
                  <c:v>2月</c:v>
                </c:pt>
                <c:pt idx="26">
                  <c:v>3月</c:v>
                </c:pt>
                <c:pt idx="27">
                  <c:v>4月</c:v>
                </c:pt>
                <c:pt idx="28">
                  <c:v>5月</c:v>
                </c:pt>
                <c:pt idx="29">
                  <c:v>6月</c:v>
                </c:pt>
                <c:pt idx="30">
                  <c:v>7月</c:v>
                </c:pt>
                <c:pt idx="31">
                  <c:v>8月</c:v>
                </c:pt>
                <c:pt idx="32">
                  <c:v>9月</c:v>
                </c:pt>
                <c:pt idx="33">
                  <c:v>10月</c:v>
                </c:pt>
                <c:pt idx="34">
                  <c:v>11月</c:v>
                </c:pt>
                <c:pt idx="35">
                  <c:v>12月</c:v>
                </c:pt>
                <c:pt idx="36">
                  <c:v>1月</c:v>
                </c:pt>
                <c:pt idx="37">
                  <c:v>2月</c:v>
                </c:pt>
                <c:pt idx="38">
                  <c:v>3月</c:v>
                </c:pt>
                <c:pt idx="39">
                  <c:v>4月</c:v>
                </c:pt>
                <c:pt idx="40">
                  <c:v>5月</c:v>
                </c:pt>
                <c:pt idx="41">
                  <c:v>6月</c:v>
                </c:pt>
                <c:pt idx="42">
                  <c:v>7月</c:v>
                </c:pt>
                <c:pt idx="43">
                  <c:v>8月</c:v>
                </c:pt>
                <c:pt idx="44">
                  <c:v>9月</c:v>
                </c:pt>
                <c:pt idx="45">
                  <c:v>10月</c:v>
                </c:pt>
                <c:pt idx="46">
                  <c:v>11月</c:v>
                </c:pt>
                <c:pt idx="47">
                  <c:v>12月</c:v>
                </c:pt>
                <c:pt idx="48">
                  <c:v>1月</c:v>
                </c:pt>
                <c:pt idx="49">
                  <c:v>2月</c:v>
                </c:pt>
                <c:pt idx="50">
                  <c:v>3月</c:v>
                </c:pt>
                <c:pt idx="51">
                  <c:v>4月</c:v>
                </c:pt>
                <c:pt idx="52">
                  <c:v>5月</c:v>
                </c:pt>
                <c:pt idx="53">
                  <c:v>6月</c:v>
                </c:pt>
                <c:pt idx="54">
                  <c:v>7月</c:v>
                </c:pt>
                <c:pt idx="55">
                  <c:v>8月</c:v>
                </c:pt>
                <c:pt idx="56">
                  <c:v>9月</c:v>
                </c:pt>
                <c:pt idx="57">
                  <c:v>10月</c:v>
                </c:pt>
                <c:pt idx="58">
                  <c:v>11月</c:v>
                </c:pt>
                <c:pt idx="59">
                  <c:v>12月</c:v>
                </c:pt>
                <c:pt idx="60">
                  <c:v>1月</c:v>
                </c:pt>
                <c:pt idx="61">
                  <c:v>2月</c:v>
                </c:pt>
                <c:pt idx="62">
                  <c:v>3月</c:v>
                </c:pt>
                <c:pt idx="63">
                  <c:v>4月</c:v>
                </c:pt>
                <c:pt idx="64">
                  <c:v>5月</c:v>
                </c:pt>
                <c:pt idx="65">
                  <c:v>6月</c:v>
                </c:pt>
                <c:pt idx="66">
                  <c:v>7月</c:v>
                </c:pt>
                <c:pt idx="67">
                  <c:v>8月</c:v>
                </c:pt>
                <c:pt idx="68">
                  <c:v>9月</c:v>
                </c:pt>
                <c:pt idx="69">
                  <c:v>10月</c:v>
                </c:pt>
                <c:pt idx="70">
                  <c:v>11月</c:v>
                </c:pt>
                <c:pt idx="71">
                  <c:v>12月</c:v>
                </c:pt>
                <c:pt idx="72">
                  <c:v>1月</c:v>
                </c:pt>
                <c:pt idx="73">
                  <c:v>2月</c:v>
                </c:pt>
                <c:pt idx="74">
                  <c:v>3月</c:v>
                </c:pt>
                <c:pt idx="75">
                  <c:v>4月</c:v>
                </c:pt>
                <c:pt idx="76">
                  <c:v>5月</c:v>
                </c:pt>
                <c:pt idx="77">
                  <c:v>6月</c:v>
                </c:pt>
                <c:pt idx="78">
                  <c:v>7月</c:v>
                </c:pt>
                <c:pt idx="79">
                  <c:v>8月</c:v>
                </c:pt>
                <c:pt idx="80">
                  <c:v>9月</c:v>
                </c:pt>
                <c:pt idx="81">
                  <c:v>10月</c:v>
                </c:pt>
                <c:pt idx="82">
                  <c:v>11月</c:v>
                </c:pt>
                <c:pt idx="83">
                  <c:v>12月</c:v>
                </c:pt>
                <c:pt idx="84">
                  <c:v>1月</c:v>
                </c:pt>
                <c:pt idx="85">
                  <c:v>2月</c:v>
                </c:pt>
                <c:pt idx="86">
                  <c:v>3月</c:v>
                </c:pt>
                <c:pt idx="87">
                  <c:v>4月</c:v>
                </c:pt>
                <c:pt idx="88">
                  <c:v>5月</c:v>
                </c:pt>
                <c:pt idx="89">
                  <c:v>6月</c:v>
                </c:pt>
                <c:pt idx="90">
                  <c:v>7月</c:v>
                </c:pt>
                <c:pt idx="91">
                  <c:v>8月</c:v>
                </c:pt>
                <c:pt idx="92">
                  <c:v>9月</c:v>
                </c:pt>
                <c:pt idx="93">
                  <c:v>10月</c:v>
                </c:pt>
                <c:pt idx="94">
                  <c:v>11月</c:v>
                </c:pt>
                <c:pt idx="95">
                  <c:v>12月</c:v>
                </c:pt>
              </c:strCache>
            </c:strRef>
          </c:cat>
          <c:val>
            <c:numRef>
              <c:f>第10章季節調整!$G$6:$G$101</c:f>
              <c:numCache>
                <c:formatCode>0.00</c:formatCode>
                <c:ptCount val="96"/>
                <c:pt idx="0">
                  <c:v>19017.806603773581</c:v>
                </c:pt>
                <c:pt idx="1">
                  <c:v>19071.551532033423</c:v>
                </c:pt>
                <c:pt idx="2">
                  <c:v>18474.776470588233</c:v>
                </c:pt>
                <c:pt idx="3">
                  <c:v>18548.790983606556</c:v>
                </c:pt>
                <c:pt idx="4">
                  <c:v>18761.002597402599</c:v>
                </c:pt>
                <c:pt idx="5">
                  <c:v>19098.423455056178</c:v>
                </c:pt>
                <c:pt idx="6">
                  <c:v>19109.276346604216</c:v>
                </c:pt>
                <c:pt idx="7">
                  <c:v>18710.545909090906</c:v>
                </c:pt>
                <c:pt idx="8">
                  <c:v>18871.059999999998</c:v>
                </c:pt>
                <c:pt idx="9">
                  <c:v>18891.17636579572</c:v>
                </c:pt>
                <c:pt idx="10">
                  <c:v>18833.489769820972</c:v>
                </c:pt>
                <c:pt idx="11">
                  <c:v>18207.029145077719</c:v>
                </c:pt>
                <c:pt idx="12">
                  <c:v>19371.268867924526</c:v>
                </c:pt>
                <c:pt idx="13">
                  <c:v>19229.233286908075</c:v>
                </c:pt>
                <c:pt idx="14">
                  <c:v>19125.418235294113</c:v>
                </c:pt>
                <c:pt idx="15">
                  <c:v>18966.055327868853</c:v>
                </c:pt>
                <c:pt idx="16">
                  <c:v>19450.68311688312</c:v>
                </c:pt>
                <c:pt idx="17">
                  <c:v>19429.028089887637</c:v>
                </c:pt>
                <c:pt idx="18">
                  <c:v>19880.857728337236</c:v>
                </c:pt>
                <c:pt idx="19">
                  <c:v>20033.738181818182</c:v>
                </c:pt>
                <c:pt idx="20">
                  <c:v>19748.91</c:v>
                </c:pt>
                <c:pt idx="21">
                  <c:v>19497.698337292157</c:v>
                </c:pt>
                <c:pt idx="22">
                  <c:v>19504.254475703325</c:v>
                </c:pt>
                <c:pt idx="23">
                  <c:v>18947.675518134714</c:v>
                </c:pt>
                <c:pt idx="24">
                  <c:v>19252.716307277624</c:v>
                </c:pt>
                <c:pt idx="25">
                  <c:v>19644.42409470752</c:v>
                </c:pt>
                <c:pt idx="26">
                  <c:v>18282.171176470583</c:v>
                </c:pt>
                <c:pt idx="27">
                  <c:v>19481.237704918032</c:v>
                </c:pt>
                <c:pt idx="28">
                  <c:v>19685.512987012989</c:v>
                </c:pt>
                <c:pt idx="29">
                  <c:v>19998.720505617974</c:v>
                </c:pt>
                <c:pt idx="30">
                  <c:v>20320.535128805623</c:v>
                </c:pt>
                <c:pt idx="31">
                  <c:v>20085.57</c:v>
                </c:pt>
                <c:pt idx="32">
                  <c:v>19916.334999999999</c:v>
                </c:pt>
                <c:pt idx="33">
                  <c:v>20115.828384798097</c:v>
                </c:pt>
                <c:pt idx="34">
                  <c:v>19423.012787723786</c:v>
                </c:pt>
                <c:pt idx="35">
                  <c:v>19530.064119170984</c:v>
                </c:pt>
                <c:pt idx="36">
                  <c:v>19748.8807277628</c:v>
                </c:pt>
                <c:pt idx="37">
                  <c:v>20529.256963788299</c:v>
                </c:pt>
                <c:pt idx="38">
                  <c:v>20023.28470588235</c:v>
                </c:pt>
                <c:pt idx="39">
                  <c:v>20353.598360655738</c:v>
                </c:pt>
                <c:pt idx="40">
                  <c:v>20237.68051948052</c:v>
                </c:pt>
                <c:pt idx="41">
                  <c:v>20202.345505617974</c:v>
                </c:pt>
                <c:pt idx="42">
                  <c:v>20296.691451990631</c:v>
                </c:pt>
                <c:pt idx="43">
                  <c:v>20347.690909090907</c:v>
                </c:pt>
                <c:pt idx="44">
                  <c:v>20133.535</c:v>
                </c:pt>
                <c:pt idx="45">
                  <c:v>20121.632422802846</c:v>
                </c:pt>
                <c:pt idx="46">
                  <c:v>19871.925191815855</c:v>
                </c:pt>
                <c:pt idx="47">
                  <c:v>20178.920984455959</c:v>
                </c:pt>
                <c:pt idx="48">
                  <c:v>20540.328840970349</c:v>
                </c:pt>
                <c:pt idx="49">
                  <c:v>20602.993036211697</c:v>
                </c:pt>
                <c:pt idx="50">
                  <c:v>20755.376470588231</c:v>
                </c:pt>
                <c:pt idx="51">
                  <c:v>20389.204918032785</c:v>
                </c:pt>
                <c:pt idx="52">
                  <c:v>20626.948051948053</c:v>
                </c:pt>
                <c:pt idx="53">
                  <c:v>20638.194522471909</c:v>
                </c:pt>
                <c:pt idx="54">
                  <c:v>20588.538056206089</c:v>
                </c:pt>
                <c:pt idx="55">
                  <c:v>21274.739999999998</c:v>
                </c:pt>
                <c:pt idx="56">
                  <c:v>20947.129999999997</c:v>
                </c:pt>
                <c:pt idx="57">
                  <c:v>21024.160332541564</c:v>
                </c:pt>
                <c:pt idx="58">
                  <c:v>21637.369565217392</c:v>
                </c:pt>
                <c:pt idx="59">
                  <c:v>21495.625647668392</c:v>
                </c:pt>
                <c:pt idx="60">
                  <c:v>21216.517520215632</c:v>
                </c:pt>
                <c:pt idx="61">
                  <c:v>21111.204735376043</c:v>
                </c:pt>
                <c:pt idx="62">
                  <c:v>23776.692352941172</c:v>
                </c:pt>
                <c:pt idx="63">
                  <c:v>21640.99795081967</c:v>
                </c:pt>
                <c:pt idx="64">
                  <c:v>21645.60194805195</c:v>
                </c:pt>
                <c:pt idx="65">
                  <c:v>21460.70224719101</c:v>
                </c:pt>
                <c:pt idx="66">
                  <c:v>21053.012880562062</c:v>
                </c:pt>
                <c:pt idx="67">
                  <c:v>20901.550909090907</c:v>
                </c:pt>
                <c:pt idx="68">
                  <c:v>20898.259999999998</c:v>
                </c:pt>
                <c:pt idx="69">
                  <c:v>21559.099168646077</c:v>
                </c:pt>
                <c:pt idx="70">
                  <c:v>22550.817774936062</c:v>
                </c:pt>
                <c:pt idx="71">
                  <c:v>22822.880829015543</c:v>
                </c:pt>
                <c:pt idx="72">
                  <c:v>22032.11522911051</c:v>
                </c:pt>
                <c:pt idx="73">
                  <c:v>21792.979805013925</c:v>
                </c:pt>
                <c:pt idx="74">
                  <c:v>22070.075294117643</c:v>
                </c:pt>
                <c:pt idx="75">
                  <c:v>22683.602459016394</c:v>
                </c:pt>
                <c:pt idx="76">
                  <c:v>22323.646753246754</c:v>
                </c:pt>
                <c:pt idx="77">
                  <c:v>21748.98033707865</c:v>
                </c:pt>
                <c:pt idx="78">
                  <c:v>21655.781030444967</c:v>
                </c:pt>
                <c:pt idx="79">
                  <c:v>21609.425454545453</c:v>
                </c:pt>
                <c:pt idx="80">
                  <c:v>22498.3</c:v>
                </c:pt>
                <c:pt idx="81">
                  <c:v>23013.978028503556</c:v>
                </c:pt>
                <c:pt idx="82">
                  <c:v>22691.428388746805</c:v>
                </c:pt>
                <c:pt idx="83">
                  <c:v>22853.477331606216</c:v>
                </c:pt>
                <c:pt idx="84">
                  <c:v>22462.417115902961</c:v>
                </c:pt>
                <c:pt idx="85">
                  <c:v>23193.965181058495</c:v>
                </c:pt>
                <c:pt idx="86">
                  <c:v>22572.190588235288</c:v>
                </c:pt>
                <c:pt idx="87">
                  <c:v>22349.790983606556</c:v>
                </c:pt>
                <c:pt idx="88">
                  <c:v>23092.661688311691</c:v>
                </c:pt>
                <c:pt idx="89">
                  <c:v>22292.361657303369</c:v>
                </c:pt>
                <c:pt idx="90">
                  <c:v>23062.557962529274</c:v>
                </c:pt>
                <c:pt idx="91">
                  <c:v>22342.475454545453</c:v>
                </c:pt>
                <c:pt idx="92">
                  <c:v>22822.289999999997</c:v>
                </c:pt>
                <c:pt idx="93">
                  <c:v>24033.554038004746</c:v>
                </c:pt>
                <c:pt idx="94">
                  <c:v>23453.850383631714</c:v>
                </c:pt>
                <c:pt idx="95">
                  <c:v>23990.823186528498</c:v>
                </c:pt>
              </c:numCache>
            </c:numRef>
          </c:val>
          <c:smooth val="0"/>
          <c:extLst>
            <c:ext xmlns:c16="http://schemas.microsoft.com/office/drawing/2014/chart" uri="{C3380CC4-5D6E-409C-BE32-E72D297353CC}">
              <c16:uniqueId val="{00000002-6DC3-43ED-A7A8-7CDCEAB46222}"/>
            </c:ext>
          </c:extLst>
        </c:ser>
        <c:dLbls>
          <c:showLegendKey val="0"/>
          <c:showVal val="0"/>
          <c:showCatName val="0"/>
          <c:showSerName val="0"/>
          <c:showPercent val="0"/>
          <c:showBubbleSize val="0"/>
        </c:dLbls>
        <c:smooth val="0"/>
        <c:axId val="166024079"/>
        <c:axId val="158747247"/>
      </c:lineChart>
      <c:catAx>
        <c:axId val="1660240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58747247"/>
        <c:crosses val="autoZero"/>
        <c:auto val="1"/>
        <c:lblAlgn val="ctr"/>
        <c:lblOffset val="100"/>
        <c:noMultiLvlLbl val="0"/>
      </c:catAx>
      <c:valAx>
        <c:axId val="158747247"/>
        <c:scaling>
          <c:orientation val="minMax"/>
        </c:scaling>
        <c:delete val="0"/>
        <c:axPos val="l"/>
        <c:majorGridlines>
          <c:spPr>
            <a:ln w="9525" cap="flat" cmpd="sng" algn="ctr">
              <a:solidFill>
                <a:schemeClr val="tx1">
                  <a:lumMod val="15000"/>
                  <a:lumOff val="85000"/>
                </a:schemeClr>
              </a:solidFill>
              <a:round/>
            </a:ln>
            <a:effectLst/>
          </c:spPr>
        </c:majorGridlines>
        <c:numFmt formatCode="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660240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[学習シート (3).xlsx]ピボットテーブル!ピボットテーブル3</c:name>
    <c:fmtId val="2"/>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strRef>
              <c:f>ピボットテーブル!$B$13:$B$14</c:f>
              <c:strCache>
                <c:ptCount val="1"/>
                <c:pt idx="0">
                  <c:v>A</c:v>
                </c:pt>
              </c:strCache>
            </c:strRef>
          </c:tx>
          <c:spPr>
            <a:solidFill>
              <a:schemeClr val="accent1"/>
            </a:solidFill>
            <a:ln>
              <a:noFill/>
            </a:ln>
            <a:effectLst/>
          </c:spPr>
          <c:invertIfNegative val="0"/>
          <c:cat>
            <c:strRef>
              <c:f>ピボットテーブル!$A$15:$A$17</c:f>
              <c:strCache>
                <c:ptCount val="2"/>
                <c:pt idx="0">
                  <c:v>女性</c:v>
                </c:pt>
                <c:pt idx="1">
                  <c:v>男性</c:v>
                </c:pt>
              </c:strCache>
            </c:strRef>
          </c:cat>
          <c:val>
            <c:numRef>
              <c:f>ピボットテーブル!$B$15:$B$17</c:f>
              <c:numCache>
                <c:formatCode>0.00%</c:formatCode>
                <c:ptCount val="2"/>
                <c:pt idx="0">
                  <c:v>0.05</c:v>
                </c:pt>
                <c:pt idx="1">
                  <c:v>0.13333333333333333</c:v>
                </c:pt>
              </c:numCache>
            </c:numRef>
          </c:val>
          <c:extLst>
            <c:ext xmlns:c16="http://schemas.microsoft.com/office/drawing/2014/chart" uri="{C3380CC4-5D6E-409C-BE32-E72D297353CC}">
              <c16:uniqueId val="{00000000-C725-4448-B673-F84B9C2B00A2}"/>
            </c:ext>
          </c:extLst>
        </c:ser>
        <c:ser>
          <c:idx val="1"/>
          <c:order val="1"/>
          <c:tx>
            <c:strRef>
              <c:f>ピボットテーブル!$C$13:$C$14</c:f>
              <c:strCache>
                <c:ptCount val="1"/>
                <c:pt idx="0">
                  <c:v>B</c:v>
                </c:pt>
              </c:strCache>
            </c:strRef>
          </c:tx>
          <c:spPr>
            <a:solidFill>
              <a:schemeClr val="accent2"/>
            </a:solidFill>
            <a:ln>
              <a:noFill/>
            </a:ln>
            <a:effectLst/>
          </c:spPr>
          <c:invertIfNegative val="0"/>
          <c:cat>
            <c:strRef>
              <c:f>ピボットテーブル!$A$15:$A$17</c:f>
              <c:strCache>
                <c:ptCount val="2"/>
                <c:pt idx="0">
                  <c:v>女性</c:v>
                </c:pt>
                <c:pt idx="1">
                  <c:v>男性</c:v>
                </c:pt>
              </c:strCache>
            </c:strRef>
          </c:cat>
          <c:val>
            <c:numRef>
              <c:f>ピボットテーブル!$C$15:$C$17</c:f>
              <c:numCache>
                <c:formatCode>0.00%</c:formatCode>
                <c:ptCount val="2"/>
                <c:pt idx="0">
                  <c:v>0.52500000000000002</c:v>
                </c:pt>
                <c:pt idx="1">
                  <c:v>0.56666666666666665</c:v>
                </c:pt>
              </c:numCache>
            </c:numRef>
          </c:val>
          <c:extLst>
            <c:ext xmlns:c16="http://schemas.microsoft.com/office/drawing/2014/chart" uri="{C3380CC4-5D6E-409C-BE32-E72D297353CC}">
              <c16:uniqueId val="{00000001-C725-4448-B673-F84B9C2B00A2}"/>
            </c:ext>
          </c:extLst>
        </c:ser>
        <c:ser>
          <c:idx val="2"/>
          <c:order val="2"/>
          <c:tx>
            <c:strRef>
              <c:f>ピボットテーブル!$D$13:$D$14</c:f>
              <c:strCache>
                <c:ptCount val="1"/>
                <c:pt idx="0">
                  <c:v>C</c:v>
                </c:pt>
              </c:strCache>
            </c:strRef>
          </c:tx>
          <c:spPr>
            <a:solidFill>
              <a:schemeClr val="accent3"/>
            </a:solidFill>
            <a:ln>
              <a:noFill/>
            </a:ln>
            <a:effectLst/>
          </c:spPr>
          <c:invertIfNegative val="0"/>
          <c:cat>
            <c:strRef>
              <c:f>ピボットテーブル!$A$15:$A$17</c:f>
              <c:strCache>
                <c:ptCount val="2"/>
                <c:pt idx="0">
                  <c:v>女性</c:v>
                </c:pt>
                <c:pt idx="1">
                  <c:v>男性</c:v>
                </c:pt>
              </c:strCache>
            </c:strRef>
          </c:cat>
          <c:val>
            <c:numRef>
              <c:f>ピボットテーブル!$D$15:$D$17</c:f>
              <c:numCache>
                <c:formatCode>0.00%</c:formatCode>
                <c:ptCount val="2"/>
                <c:pt idx="0">
                  <c:v>0.42499999999999999</c:v>
                </c:pt>
                <c:pt idx="1">
                  <c:v>0.3</c:v>
                </c:pt>
              </c:numCache>
            </c:numRef>
          </c:val>
          <c:extLst>
            <c:ext xmlns:c16="http://schemas.microsoft.com/office/drawing/2014/chart" uri="{C3380CC4-5D6E-409C-BE32-E72D297353CC}">
              <c16:uniqueId val="{00000002-C725-4448-B673-F84B9C2B00A2}"/>
            </c:ext>
          </c:extLst>
        </c:ser>
        <c:dLbls>
          <c:showLegendKey val="0"/>
          <c:showVal val="0"/>
          <c:showCatName val="0"/>
          <c:showSerName val="0"/>
          <c:showPercent val="0"/>
          <c:showBubbleSize val="0"/>
        </c:dLbls>
        <c:gapWidth val="150"/>
        <c:overlap val="100"/>
        <c:axId val="1392624143"/>
        <c:axId val="1515927295"/>
      </c:barChart>
      <c:catAx>
        <c:axId val="139262414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515927295"/>
        <c:crosses val="autoZero"/>
        <c:auto val="1"/>
        <c:lblAlgn val="ctr"/>
        <c:lblOffset val="100"/>
        <c:noMultiLvlLbl val="0"/>
      </c:catAx>
      <c:valAx>
        <c:axId val="1515927295"/>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39262414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気温とアルコール飲料の売上額</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lineChart>
        <c:grouping val="standard"/>
        <c:varyColors val="0"/>
        <c:ser>
          <c:idx val="0"/>
          <c:order val="0"/>
          <c:tx>
            <c:strRef>
              <c:f>第12章散布図!$C$9</c:f>
              <c:strCache>
                <c:ptCount val="1"/>
                <c:pt idx="0">
                  <c:v>最高気温(℃)</c:v>
                </c:pt>
              </c:strCache>
            </c:strRef>
          </c:tx>
          <c:spPr>
            <a:ln w="28575" cap="rnd">
              <a:solidFill>
                <a:schemeClr val="accent1"/>
              </a:solidFill>
              <a:round/>
            </a:ln>
            <a:effectLst/>
          </c:spPr>
          <c:marker>
            <c:symbol val="none"/>
          </c:marker>
          <c:cat>
            <c:numRef>
              <c:f>第12章散布図!$A$10:$A$40</c:f>
              <c:numCache>
                <c:formatCode>m/d/yyyy</c:formatCode>
                <c:ptCount val="31"/>
                <c:pt idx="0">
                  <c:v>42186</c:v>
                </c:pt>
                <c:pt idx="1">
                  <c:v>42187</c:v>
                </c:pt>
                <c:pt idx="2">
                  <c:v>42188</c:v>
                </c:pt>
                <c:pt idx="3">
                  <c:v>42189</c:v>
                </c:pt>
                <c:pt idx="4">
                  <c:v>42190</c:v>
                </c:pt>
                <c:pt idx="5">
                  <c:v>42191</c:v>
                </c:pt>
                <c:pt idx="6">
                  <c:v>42192</c:v>
                </c:pt>
                <c:pt idx="7">
                  <c:v>42193</c:v>
                </c:pt>
                <c:pt idx="8">
                  <c:v>42194</c:v>
                </c:pt>
                <c:pt idx="9">
                  <c:v>42195</c:v>
                </c:pt>
                <c:pt idx="10">
                  <c:v>42196</c:v>
                </c:pt>
                <c:pt idx="11">
                  <c:v>42197</c:v>
                </c:pt>
                <c:pt idx="12">
                  <c:v>42198</c:v>
                </c:pt>
                <c:pt idx="13">
                  <c:v>42199</c:v>
                </c:pt>
                <c:pt idx="14">
                  <c:v>42200</c:v>
                </c:pt>
                <c:pt idx="15">
                  <c:v>42201</c:v>
                </c:pt>
                <c:pt idx="16">
                  <c:v>42202</c:v>
                </c:pt>
                <c:pt idx="17">
                  <c:v>42203</c:v>
                </c:pt>
                <c:pt idx="18">
                  <c:v>42204</c:v>
                </c:pt>
                <c:pt idx="19">
                  <c:v>42205</c:v>
                </c:pt>
                <c:pt idx="20">
                  <c:v>42206</c:v>
                </c:pt>
                <c:pt idx="21">
                  <c:v>42207</c:v>
                </c:pt>
                <c:pt idx="22">
                  <c:v>42208</c:v>
                </c:pt>
                <c:pt idx="23">
                  <c:v>42209</c:v>
                </c:pt>
                <c:pt idx="24">
                  <c:v>42210</c:v>
                </c:pt>
                <c:pt idx="25">
                  <c:v>42211</c:v>
                </c:pt>
                <c:pt idx="26">
                  <c:v>42212</c:v>
                </c:pt>
                <c:pt idx="27">
                  <c:v>42213</c:v>
                </c:pt>
                <c:pt idx="28">
                  <c:v>42214</c:v>
                </c:pt>
                <c:pt idx="29">
                  <c:v>42215</c:v>
                </c:pt>
                <c:pt idx="30">
                  <c:v>42216</c:v>
                </c:pt>
              </c:numCache>
            </c:numRef>
          </c:cat>
          <c:val>
            <c:numRef>
              <c:f>第12章散布図!$C$10:$C$40</c:f>
              <c:numCache>
                <c:formatCode>General</c:formatCode>
                <c:ptCount val="31"/>
                <c:pt idx="0">
                  <c:v>22.4</c:v>
                </c:pt>
                <c:pt idx="1">
                  <c:v>25</c:v>
                </c:pt>
                <c:pt idx="2">
                  <c:v>23.4</c:v>
                </c:pt>
                <c:pt idx="3">
                  <c:v>25.9</c:v>
                </c:pt>
                <c:pt idx="4">
                  <c:v>21.9</c:v>
                </c:pt>
                <c:pt idx="5">
                  <c:v>21.1</c:v>
                </c:pt>
                <c:pt idx="6">
                  <c:v>24.3</c:v>
                </c:pt>
                <c:pt idx="7">
                  <c:v>26.6</c:v>
                </c:pt>
                <c:pt idx="8">
                  <c:v>20.399999999999999</c:v>
                </c:pt>
                <c:pt idx="9">
                  <c:v>28.9</c:v>
                </c:pt>
                <c:pt idx="10">
                  <c:v>31.3</c:v>
                </c:pt>
                <c:pt idx="11">
                  <c:v>32</c:v>
                </c:pt>
                <c:pt idx="12">
                  <c:v>34.200000000000003</c:v>
                </c:pt>
                <c:pt idx="13">
                  <c:v>34.299999999999997</c:v>
                </c:pt>
                <c:pt idx="14">
                  <c:v>33.200000000000003</c:v>
                </c:pt>
                <c:pt idx="15">
                  <c:v>28.9</c:v>
                </c:pt>
                <c:pt idx="16">
                  <c:v>30.4</c:v>
                </c:pt>
                <c:pt idx="17">
                  <c:v>29.9</c:v>
                </c:pt>
                <c:pt idx="18">
                  <c:v>34.799999999999997</c:v>
                </c:pt>
                <c:pt idx="19">
                  <c:v>33.5</c:v>
                </c:pt>
                <c:pt idx="20">
                  <c:v>34.9</c:v>
                </c:pt>
                <c:pt idx="21">
                  <c:v>32.799999999999997</c:v>
                </c:pt>
                <c:pt idx="22">
                  <c:v>30.4</c:v>
                </c:pt>
                <c:pt idx="23">
                  <c:v>33.9</c:v>
                </c:pt>
                <c:pt idx="24">
                  <c:v>33.1</c:v>
                </c:pt>
                <c:pt idx="25">
                  <c:v>35.799999999999997</c:v>
                </c:pt>
                <c:pt idx="26">
                  <c:v>35</c:v>
                </c:pt>
                <c:pt idx="27">
                  <c:v>34.1</c:v>
                </c:pt>
                <c:pt idx="28">
                  <c:v>32.5</c:v>
                </c:pt>
                <c:pt idx="29">
                  <c:v>34.299999999999997</c:v>
                </c:pt>
                <c:pt idx="30">
                  <c:v>35</c:v>
                </c:pt>
              </c:numCache>
            </c:numRef>
          </c:val>
          <c:smooth val="0"/>
          <c:extLst>
            <c:ext xmlns:c16="http://schemas.microsoft.com/office/drawing/2014/chart" uri="{C3380CC4-5D6E-409C-BE32-E72D297353CC}">
              <c16:uniqueId val="{00000000-749D-4284-A451-74710C3F1F9D}"/>
            </c:ext>
          </c:extLst>
        </c:ser>
        <c:ser>
          <c:idx val="1"/>
          <c:order val="1"/>
          <c:tx>
            <c:strRef>
              <c:f>第12章散布図!$D$9</c:f>
              <c:strCache>
                <c:ptCount val="1"/>
                <c:pt idx="0">
                  <c:v>アルコール</c:v>
                </c:pt>
              </c:strCache>
            </c:strRef>
          </c:tx>
          <c:spPr>
            <a:ln w="28575" cap="rnd">
              <a:solidFill>
                <a:schemeClr val="accent2"/>
              </a:solidFill>
              <a:prstDash val="sysDash"/>
              <a:round/>
            </a:ln>
            <a:effectLst/>
          </c:spPr>
          <c:marker>
            <c:symbol val="none"/>
          </c:marker>
          <c:cat>
            <c:numRef>
              <c:f>第12章散布図!$A$10:$A$40</c:f>
              <c:numCache>
                <c:formatCode>m/d/yyyy</c:formatCode>
                <c:ptCount val="31"/>
                <c:pt idx="0">
                  <c:v>42186</c:v>
                </c:pt>
                <c:pt idx="1">
                  <c:v>42187</c:v>
                </c:pt>
                <c:pt idx="2">
                  <c:v>42188</c:v>
                </c:pt>
                <c:pt idx="3">
                  <c:v>42189</c:v>
                </c:pt>
                <c:pt idx="4">
                  <c:v>42190</c:v>
                </c:pt>
                <c:pt idx="5">
                  <c:v>42191</c:v>
                </c:pt>
                <c:pt idx="6">
                  <c:v>42192</c:v>
                </c:pt>
                <c:pt idx="7">
                  <c:v>42193</c:v>
                </c:pt>
                <c:pt idx="8">
                  <c:v>42194</c:v>
                </c:pt>
                <c:pt idx="9">
                  <c:v>42195</c:v>
                </c:pt>
                <c:pt idx="10">
                  <c:v>42196</c:v>
                </c:pt>
                <c:pt idx="11">
                  <c:v>42197</c:v>
                </c:pt>
                <c:pt idx="12">
                  <c:v>42198</c:v>
                </c:pt>
                <c:pt idx="13">
                  <c:v>42199</c:v>
                </c:pt>
                <c:pt idx="14">
                  <c:v>42200</c:v>
                </c:pt>
                <c:pt idx="15">
                  <c:v>42201</c:v>
                </c:pt>
                <c:pt idx="16">
                  <c:v>42202</c:v>
                </c:pt>
                <c:pt idx="17">
                  <c:v>42203</c:v>
                </c:pt>
                <c:pt idx="18">
                  <c:v>42204</c:v>
                </c:pt>
                <c:pt idx="19">
                  <c:v>42205</c:v>
                </c:pt>
                <c:pt idx="20">
                  <c:v>42206</c:v>
                </c:pt>
                <c:pt idx="21">
                  <c:v>42207</c:v>
                </c:pt>
                <c:pt idx="22">
                  <c:v>42208</c:v>
                </c:pt>
                <c:pt idx="23">
                  <c:v>42209</c:v>
                </c:pt>
                <c:pt idx="24">
                  <c:v>42210</c:v>
                </c:pt>
                <c:pt idx="25">
                  <c:v>42211</c:v>
                </c:pt>
                <c:pt idx="26">
                  <c:v>42212</c:v>
                </c:pt>
                <c:pt idx="27">
                  <c:v>42213</c:v>
                </c:pt>
                <c:pt idx="28">
                  <c:v>42214</c:v>
                </c:pt>
                <c:pt idx="29">
                  <c:v>42215</c:v>
                </c:pt>
                <c:pt idx="30">
                  <c:v>42216</c:v>
                </c:pt>
              </c:numCache>
            </c:numRef>
          </c:cat>
          <c:val>
            <c:numRef>
              <c:f>第12章散布図!$D$10:$D$40</c:f>
              <c:numCache>
                <c:formatCode>General</c:formatCode>
                <c:ptCount val="31"/>
                <c:pt idx="0">
                  <c:v>2.2999999999999998</c:v>
                </c:pt>
                <c:pt idx="1">
                  <c:v>3.8</c:v>
                </c:pt>
                <c:pt idx="2">
                  <c:v>3.1</c:v>
                </c:pt>
                <c:pt idx="3">
                  <c:v>4.2</c:v>
                </c:pt>
                <c:pt idx="4">
                  <c:v>2.8</c:v>
                </c:pt>
                <c:pt idx="5">
                  <c:v>3</c:v>
                </c:pt>
                <c:pt idx="6">
                  <c:v>3.7</c:v>
                </c:pt>
                <c:pt idx="7">
                  <c:v>3.5</c:v>
                </c:pt>
                <c:pt idx="8">
                  <c:v>2.8</c:v>
                </c:pt>
                <c:pt idx="9">
                  <c:v>4</c:v>
                </c:pt>
                <c:pt idx="10">
                  <c:v>4.5999999999999996</c:v>
                </c:pt>
                <c:pt idx="11">
                  <c:v>3.9</c:v>
                </c:pt>
                <c:pt idx="12">
                  <c:v>5.5</c:v>
                </c:pt>
                <c:pt idx="13">
                  <c:v>3.6</c:v>
                </c:pt>
                <c:pt idx="14">
                  <c:v>4.5999999999999996</c:v>
                </c:pt>
                <c:pt idx="15">
                  <c:v>4.5999999999999996</c:v>
                </c:pt>
                <c:pt idx="16">
                  <c:v>4.5999999999999996</c:v>
                </c:pt>
                <c:pt idx="17">
                  <c:v>4</c:v>
                </c:pt>
                <c:pt idx="18">
                  <c:v>5.5</c:v>
                </c:pt>
                <c:pt idx="19">
                  <c:v>4</c:v>
                </c:pt>
                <c:pt idx="20">
                  <c:v>3.9</c:v>
                </c:pt>
                <c:pt idx="21">
                  <c:v>4.2</c:v>
                </c:pt>
                <c:pt idx="22">
                  <c:v>3.6</c:v>
                </c:pt>
                <c:pt idx="23">
                  <c:v>5.2</c:v>
                </c:pt>
                <c:pt idx="24">
                  <c:v>4.7</c:v>
                </c:pt>
                <c:pt idx="25">
                  <c:v>5.7</c:v>
                </c:pt>
                <c:pt idx="26">
                  <c:v>4.3</c:v>
                </c:pt>
                <c:pt idx="27">
                  <c:v>4.7</c:v>
                </c:pt>
                <c:pt idx="28">
                  <c:v>4.5</c:v>
                </c:pt>
                <c:pt idx="29">
                  <c:v>4.7</c:v>
                </c:pt>
                <c:pt idx="30">
                  <c:v>5</c:v>
                </c:pt>
              </c:numCache>
            </c:numRef>
          </c:val>
          <c:smooth val="0"/>
          <c:extLst>
            <c:ext xmlns:c16="http://schemas.microsoft.com/office/drawing/2014/chart" uri="{C3380CC4-5D6E-409C-BE32-E72D297353CC}">
              <c16:uniqueId val="{00000001-749D-4284-A451-74710C3F1F9D}"/>
            </c:ext>
          </c:extLst>
        </c:ser>
        <c:dLbls>
          <c:showLegendKey val="0"/>
          <c:showVal val="0"/>
          <c:showCatName val="0"/>
          <c:showSerName val="0"/>
          <c:showPercent val="0"/>
          <c:showBubbleSize val="0"/>
        </c:dLbls>
        <c:smooth val="0"/>
        <c:axId val="1369658735"/>
        <c:axId val="1393254591"/>
      </c:lineChart>
      <c:dateAx>
        <c:axId val="1369658735"/>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393254591"/>
        <c:crosses val="autoZero"/>
        <c:auto val="1"/>
        <c:lblOffset val="100"/>
        <c:baseTimeUnit val="days"/>
      </c:dateAx>
      <c:valAx>
        <c:axId val="139325459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36965873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 Id="rId5" Type="http://schemas.openxmlformats.org/officeDocument/2006/relationships/chart" Target="../charts/chart20.xml"/><Relationship Id="rId4" Type="http://schemas.openxmlformats.org/officeDocument/2006/relationships/chart" Target="../charts/chart19.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image" Target="../media/image15.png"/><Relationship Id="rId1" Type="http://schemas.openxmlformats.org/officeDocument/2006/relationships/chart" Target="../charts/chart2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6.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image" Target="../media/image10.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oneCellAnchor>
    <xdr:from>
      <xdr:col>4</xdr:col>
      <xdr:colOff>266700</xdr:colOff>
      <xdr:row>70</xdr:row>
      <xdr:rowOff>123825</xdr:rowOff>
    </xdr:from>
    <xdr:ext cx="857250" cy="495300"/>
    <xdr:sp macro="" textlink="">
      <xdr:nvSpPr>
        <xdr:cNvPr id="3" name="Shape 3">
          <a:extLst>
            <a:ext uri="{FF2B5EF4-FFF2-40B4-BE49-F238E27FC236}">
              <a16:creationId xmlns:a16="http://schemas.microsoft.com/office/drawing/2014/main" id="{00000000-0008-0000-0000-000003000000}"/>
            </a:ext>
          </a:extLst>
        </xdr:cNvPr>
        <xdr:cNvSpPr/>
      </xdr:nvSpPr>
      <xdr:spPr>
        <a:xfrm>
          <a:off x="4922138" y="3537113"/>
          <a:ext cx="847725" cy="485775"/>
        </a:xfrm>
        <a:prstGeom prst="rightArrow">
          <a:avLst>
            <a:gd name="adj1" fmla="val 50000"/>
            <a:gd name="adj2" fmla="val 50000"/>
          </a:avLst>
        </a:prstGeom>
        <a:solidFill>
          <a:schemeClr val="accent1"/>
        </a:solidFill>
        <a:ln w="12700" cap="flat" cmpd="sng">
          <a:solidFill>
            <a:srgbClr val="1C3052"/>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8</xdr:col>
      <xdr:colOff>0</xdr:colOff>
      <xdr:row>45</xdr:row>
      <xdr:rowOff>0</xdr:rowOff>
    </xdr:from>
    <xdr:ext cx="5334000" cy="4000500"/>
    <xdr:pic>
      <xdr:nvPicPr>
        <xdr:cNvPr id="2" name="image1.png" title="画像">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twoCellAnchor>
    <xdr:from>
      <xdr:col>5</xdr:col>
      <xdr:colOff>536575</xdr:colOff>
      <xdr:row>8</xdr:row>
      <xdr:rowOff>28575</xdr:rowOff>
    </xdr:from>
    <xdr:to>
      <xdr:col>13</xdr:col>
      <xdr:colOff>231775</xdr:colOff>
      <xdr:row>21</xdr:row>
      <xdr:rowOff>200025</xdr:rowOff>
    </xdr:to>
    <xdr:graphicFrame macro="">
      <xdr:nvGraphicFramePr>
        <xdr:cNvPr id="4" name="グラフ 3">
          <a:extLst>
            <a:ext uri="{FF2B5EF4-FFF2-40B4-BE49-F238E27FC236}">
              <a16:creationId xmlns:a16="http://schemas.microsoft.com/office/drawing/2014/main" id="{151F761B-DB96-DC61-342B-3CF00290B96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106680</xdr:colOff>
      <xdr:row>36</xdr:row>
      <xdr:rowOff>160020</xdr:rowOff>
    </xdr:from>
    <xdr:to>
      <xdr:col>14</xdr:col>
      <xdr:colOff>114300</xdr:colOff>
      <xdr:row>51</xdr:row>
      <xdr:rowOff>160020</xdr:rowOff>
    </xdr:to>
    <xdr:graphicFrame macro="">
      <xdr:nvGraphicFramePr>
        <xdr:cNvPr id="6" name="グラフ 5">
          <a:extLst>
            <a:ext uri="{FF2B5EF4-FFF2-40B4-BE49-F238E27FC236}">
              <a16:creationId xmlns:a16="http://schemas.microsoft.com/office/drawing/2014/main" id="{2E20BA1B-4B2B-195C-D884-11EACCA938A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37</xdr:row>
      <xdr:rowOff>0</xdr:rowOff>
    </xdr:from>
    <xdr:to>
      <xdr:col>22</xdr:col>
      <xdr:colOff>304800</xdr:colOff>
      <xdr:row>52</xdr:row>
      <xdr:rowOff>0</xdr:rowOff>
    </xdr:to>
    <xdr:graphicFrame macro="">
      <xdr:nvGraphicFramePr>
        <xdr:cNvPr id="7" name="グラフ 6">
          <a:extLst>
            <a:ext uri="{FF2B5EF4-FFF2-40B4-BE49-F238E27FC236}">
              <a16:creationId xmlns:a16="http://schemas.microsoft.com/office/drawing/2014/main" id="{3B8FE8CB-C605-46FD-A67E-FC388B39D4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53</xdr:row>
      <xdr:rowOff>0</xdr:rowOff>
    </xdr:from>
    <xdr:to>
      <xdr:col>14</xdr:col>
      <xdr:colOff>7620</xdr:colOff>
      <xdr:row>68</xdr:row>
      <xdr:rowOff>0</xdr:rowOff>
    </xdr:to>
    <xdr:graphicFrame macro="">
      <xdr:nvGraphicFramePr>
        <xdr:cNvPr id="8" name="グラフ 7">
          <a:extLst>
            <a:ext uri="{FF2B5EF4-FFF2-40B4-BE49-F238E27FC236}">
              <a16:creationId xmlns:a16="http://schemas.microsoft.com/office/drawing/2014/main" id="{44387FA8-160E-4DCD-932B-D7487AA160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53</xdr:row>
      <xdr:rowOff>0</xdr:rowOff>
    </xdr:from>
    <xdr:to>
      <xdr:col>22</xdr:col>
      <xdr:colOff>304800</xdr:colOff>
      <xdr:row>68</xdr:row>
      <xdr:rowOff>0</xdr:rowOff>
    </xdr:to>
    <xdr:graphicFrame macro="">
      <xdr:nvGraphicFramePr>
        <xdr:cNvPr id="9" name="グラフ 8">
          <a:extLst>
            <a:ext uri="{FF2B5EF4-FFF2-40B4-BE49-F238E27FC236}">
              <a16:creationId xmlns:a16="http://schemas.microsoft.com/office/drawing/2014/main" id="{6EA8CE30-093B-4E69-9AF5-AD540FDF63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4</xdr:col>
      <xdr:colOff>144780</xdr:colOff>
      <xdr:row>6</xdr:row>
      <xdr:rowOff>15240</xdr:rowOff>
    </xdr:from>
    <xdr:to>
      <xdr:col>11</xdr:col>
      <xdr:colOff>449580</xdr:colOff>
      <xdr:row>21</xdr:row>
      <xdr:rowOff>15240</xdr:rowOff>
    </xdr:to>
    <xdr:graphicFrame macro="">
      <xdr:nvGraphicFramePr>
        <xdr:cNvPr id="2" name="グラフ 1">
          <a:extLst>
            <a:ext uri="{FF2B5EF4-FFF2-40B4-BE49-F238E27FC236}">
              <a16:creationId xmlns:a16="http://schemas.microsoft.com/office/drawing/2014/main" id="{79444C8C-DDDC-E07A-B6EA-EFDD130A1B6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0</xdr:colOff>
      <xdr:row>41</xdr:row>
      <xdr:rowOff>0</xdr:rowOff>
    </xdr:from>
    <xdr:to>
      <xdr:col>15</xdr:col>
      <xdr:colOff>601980</xdr:colOff>
      <xdr:row>57</xdr:row>
      <xdr:rowOff>33059</xdr:rowOff>
    </xdr:to>
    <xdr:pic>
      <xdr:nvPicPr>
        <xdr:cNvPr id="3" name="図 2">
          <a:extLst>
            <a:ext uri="{FF2B5EF4-FFF2-40B4-BE49-F238E27FC236}">
              <a16:creationId xmlns:a16="http://schemas.microsoft.com/office/drawing/2014/main" id="{641C09D1-90E3-4486-E5D7-78A2A702A854}"/>
            </a:ext>
          </a:extLst>
        </xdr:cNvPr>
        <xdr:cNvPicPr>
          <a:picLocks noChangeAspect="1"/>
        </xdr:cNvPicPr>
      </xdr:nvPicPr>
      <xdr:blipFill>
        <a:blip xmlns:r="http://schemas.openxmlformats.org/officeDocument/2006/relationships" r:embed="rId2"/>
        <a:stretch>
          <a:fillRect/>
        </a:stretch>
      </xdr:blipFill>
      <xdr:spPr>
        <a:xfrm>
          <a:off x="5052060" y="7604760"/>
          <a:ext cx="4869180" cy="2959139"/>
        </a:xfrm>
        <a:prstGeom prst="rect">
          <a:avLst/>
        </a:prstGeom>
      </xdr:spPr>
    </xdr:pic>
    <xdr:clientData/>
  </xdr:twoCellAnchor>
  <xdr:twoCellAnchor>
    <xdr:from>
      <xdr:col>6</xdr:col>
      <xdr:colOff>251460</xdr:colOff>
      <xdr:row>116</xdr:row>
      <xdr:rowOff>167640</xdr:rowOff>
    </xdr:from>
    <xdr:to>
      <xdr:col>12</xdr:col>
      <xdr:colOff>312420</xdr:colOff>
      <xdr:row>131</xdr:row>
      <xdr:rowOff>167640</xdr:rowOff>
    </xdr:to>
    <xdr:graphicFrame macro="">
      <xdr:nvGraphicFramePr>
        <xdr:cNvPr id="4" name="グラフ 3">
          <a:extLst>
            <a:ext uri="{FF2B5EF4-FFF2-40B4-BE49-F238E27FC236}">
              <a16:creationId xmlns:a16="http://schemas.microsoft.com/office/drawing/2014/main" id="{1943406C-6ADC-5A54-C0FD-7960719620B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8</xdr:col>
      <xdr:colOff>0</xdr:colOff>
      <xdr:row>0</xdr:row>
      <xdr:rowOff>0</xdr:rowOff>
    </xdr:from>
    <xdr:to>
      <xdr:col>16</xdr:col>
      <xdr:colOff>587213</xdr:colOff>
      <xdr:row>27</xdr:row>
      <xdr:rowOff>137600</xdr:rowOff>
    </xdr:to>
    <xdr:pic>
      <xdr:nvPicPr>
        <xdr:cNvPr id="2" name="図 1">
          <a:extLst>
            <a:ext uri="{FF2B5EF4-FFF2-40B4-BE49-F238E27FC236}">
              <a16:creationId xmlns:a16="http://schemas.microsoft.com/office/drawing/2014/main" id="{7540F4D6-94D0-A839-1449-8A7DDF8D6DAD}"/>
            </a:ext>
          </a:extLst>
        </xdr:cNvPr>
        <xdr:cNvPicPr>
          <a:picLocks noChangeAspect="1"/>
        </xdr:cNvPicPr>
      </xdr:nvPicPr>
      <xdr:blipFill>
        <a:blip xmlns:r="http://schemas.openxmlformats.org/officeDocument/2006/relationships" r:embed="rId1"/>
        <a:stretch>
          <a:fillRect/>
        </a:stretch>
      </xdr:blipFill>
      <xdr:spPr>
        <a:xfrm>
          <a:off x="4876800" y="0"/>
          <a:ext cx="5464013" cy="50753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11</xdr:col>
      <xdr:colOff>266700</xdr:colOff>
      <xdr:row>1</xdr:row>
      <xdr:rowOff>219075</xdr:rowOff>
    </xdr:from>
    <xdr:ext cx="3486150" cy="2286000"/>
    <xdr:graphicFrame macro="">
      <xdr:nvGraphicFramePr>
        <xdr:cNvPr id="249398197" name="Chart 1">
          <a:extLst>
            <a:ext uri="{FF2B5EF4-FFF2-40B4-BE49-F238E27FC236}">
              <a16:creationId xmlns:a16="http://schemas.microsoft.com/office/drawing/2014/main" id="{00000000-0008-0000-0100-0000B583DD0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257175</xdr:colOff>
      <xdr:row>19</xdr:row>
      <xdr:rowOff>57150</xdr:rowOff>
    </xdr:from>
    <xdr:ext cx="7048500" cy="5267325"/>
    <xdr:pic>
      <xdr:nvPicPr>
        <xdr:cNvPr id="2" name="image3.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10</xdr:col>
      <xdr:colOff>0</xdr:colOff>
      <xdr:row>19</xdr:row>
      <xdr:rowOff>0</xdr:rowOff>
    </xdr:from>
    <xdr:ext cx="6838950" cy="5191125"/>
    <xdr:pic>
      <xdr:nvPicPr>
        <xdr:cNvPr id="3" name="image2.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3</xdr:col>
      <xdr:colOff>19050</xdr:colOff>
      <xdr:row>11</xdr:row>
      <xdr:rowOff>28575</xdr:rowOff>
    </xdr:from>
    <xdr:ext cx="4095750" cy="2743200"/>
    <xdr:graphicFrame macro="">
      <xdr:nvGraphicFramePr>
        <xdr:cNvPr id="455118268" name="Chart 2">
          <a:extLst>
            <a:ext uri="{FF2B5EF4-FFF2-40B4-BE49-F238E27FC236}">
              <a16:creationId xmlns:a16="http://schemas.microsoft.com/office/drawing/2014/main" id="{00000000-0008-0000-0200-0000BC8D201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5</xdr:col>
      <xdr:colOff>95250</xdr:colOff>
      <xdr:row>38</xdr:row>
      <xdr:rowOff>133350</xdr:rowOff>
    </xdr:from>
    <xdr:ext cx="4019550" cy="2743200"/>
    <xdr:graphicFrame macro="">
      <xdr:nvGraphicFramePr>
        <xdr:cNvPr id="248337024" name="Chart 3">
          <a:extLst>
            <a:ext uri="{FF2B5EF4-FFF2-40B4-BE49-F238E27FC236}">
              <a16:creationId xmlns:a16="http://schemas.microsoft.com/office/drawing/2014/main" id="{00000000-0008-0000-0200-00008052CD0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wsDr>
</file>

<file path=xl/drawings/drawing4.xml><?xml version="1.0" encoding="utf-8"?>
<xdr:wsDr xmlns:xdr="http://schemas.openxmlformats.org/drawingml/2006/spreadsheetDrawing" xmlns:a="http://schemas.openxmlformats.org/drawingml/2006/main">
  <xdr:twoCellAnchor>
    <xdr:from>
      <xdr:col>8</xdr:col>
      <xdr:colOff>342900</xdr:colOff>
      <xdr:row>1</xdr:row>
      <xdr:rowOff>144780</xdr:rowOff>
    </xdr:from>
    <xdr:to>
      <xdr:col>16</xdr:col>
      <xdr:colOff>38100</xdr:colOff>
      <xdr:row>16</xdr:row>
      <xdr:rowOff>144780</xdr:rowOff>
    </xdr:to>
    <xdr:graphicFrame macro="">
      <xdr:nvGraphicFramePr>
        <xdr:cNvPr id="3" name="グラフ 2">
          <a:extLst>
            <a:ext uri="{FF2B5EF4-FFF2-40B4-BE49-F238E27FC236}">
              <a16:creationId xmlns:a16="http://schemas.microsoft.com/office/drawing/2014/main" id="{043CA5F2-D9F3-871F-7FCD-8C103787B8C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0</xdr:colOff>
      <xdr:row>22</xdr:row>
      <xdr:rowOff>0</xdr:rowOff>
    </xdr:from>
    <xdr:to>
      <xdr:col>16</xdr:col>
      <xdr:colOff>36576</xdr:colOff>
      <xdr:row>42</xdr:row>
      <xdr:rowOff>121920</xdr:rowOff>
    </xdr:to>
    <xdr:pic>
      <xdr:nvPicPr>
        <xdr:cNvPr id="2" name="図 1" descr="すべての棒に対して設定する(9)">
          <a:extLst>
            <a:ext uri="{FF2B5EF4-FFF2-40B4-BE49-F238E27FC236}">
              <a16:creationId xmlns:a16="http://schemas.microsoft.com/office/drawing/2014/main" id="{2E727B7A-866A-F3D0-EFFE-409C4338B3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82640" y="4023360"/>
          <a:ext cx="4913376" cy="3779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0</xdr:colOff>
      <xdr:row>19</xdr:row>
      <xdr:rowOff>0</xdr:rowOff>
    </xdr:from>
    <xdr:to>
      <xdr:col>14</xdr:col>
      <xdr:colOff>251992</xdr:colOff>
      <xdr:row>25</xdr:row>
      <xdr:rowOff>106784</xdr:rowOff>
    </xdr:to>
    <xdr:pic>
      <xdr:nvPicPr>
        <xdr:cNvPr id="2" name="図 1">
          <a:extLst>
            <a:ext uri="{FF2B5EF4-FFF2-40B4-BE49-F238E27FC236}">
              <a16:creationId xmlns:a16="http://schemas.microsoft.com/office/drawing/2014/main" id="{3CEA901E-1160-24ED-A1B3-7807BFF6A470}"/>
            </a:ext>
          </a:extLst>
        </xdr:cNvPr>
        <xdr:cNvPicPr>
          <a:picLocks noChangeAspect="1"/>
        </xdr:cNvPicPr>
      </xdr:nvPicPr>
      <xdr:blipFill>
        <a:blip xmlns:r="http://schemas.openxmlformats.org/officeDocument/2006/relationships" r:embed="rId1"/>
        <a:stretch>
          <a:fillRect/>
        </a:stretch>
      </xdr:blipFill>
      <xdr:spPr>
        <a:xfrm>
          <a:off x="3421380" y="3520440"/>
          <a:ext cx="6142252" cy="1204064"/>
        </a:xfrm>
        <a:prstGeom prst="rect">
          <a:avLst/>
        </a:prstGeom>
      </xdr:spPr>
    </xdr:pic>
    <xdr:clientData/>
  </xdr:twoCellAnchor>
  <xdr:twoCellAnchor editAs="oneCell">
    <xdr:from>
      <xdr:col>2</xdr:col>
      <xdr:colOff>548641</xdr:colOff>
      <xdr:row>33</xdr:row>
      <xdr:rowOff>60960</xdr:rowOff>
    </xdr:from>
    <xdr:to>
      <xdr:col>15</xdr:col>
      <xdr:colOff>452123</xdr:colOff>
      <xdr:row>41</xdr:row>
      <xdr:rowOff>68580</xdr:rowOff>
    </xdr:to>
    <xdr:pic>
      <xdr:nvPicPr>
        <xdr:cNvPr id="3" name="図 2">
          <a:extLst>
            <a:ext uri="{FF2B5EF4-FFF2-40B4-BE49-F238E27FC236}">
              <a16:creationId xmlns:a16="http://schemas.microsoft.com/office/drawing/2014/main" id="{5EB8D710-C3A2-3BA6-2289-082E71041ACE}"/>
            </a:ext>
          </a:extLst>
        </xdr:cNvPr>
        <xdr:cNvPicPr>
          <a:picLocks noChangeAspect="1"/>
        </xdr:cNvPicPr>
      </xdr:nvPicPr>
      <xdr:blipFill>
        <a:blip xmlns:r="http://schemas.openxmlformats.org/officeDocument/2006/relationships" r:embed="rId2"/>
        <a:stretch>
          <a:fillRect/>
        </a:stretch>
      </xdr:blipFill>
      <xdr:spPr>
        <a:xfrm>
          <a:off x="2354581" y="8282940"/>
          <a:ext cx="9314182" cy="147066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6</xdr:col>
      <xdr:colOff>15240</xdr:colOff>
      <xdr:row>29</xdr:row>
      <xdr:rowOff>91446</xdr:rowOff>
    </xdr:from>
    <xdr:to>
      <xdr:col>12</xdr:col>
      <xdr:colOff>822960</xdr:colOff>
      <xdr:row>42</xdr:row>
      <xdr:rowOff>182880</xdr:rowOff>
    </xdr:to>
    <xdr:graphicFrame macro="">
      <xdr:nvGraphicFramePr>
        <xdr:cNvPr id="2" name="グラフ 1">
          <a:extLst>
            <a:ext uri="{FF2B5EF4-FFF2-40B4-BE49-F238E27FC236}">
              <a16:creationId xmlns:a16="http://schemas.microsoft.com/office/drawing/2014/main" id="{DFA29354-461E-E7E4-9877-15042821766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8</xdr:col>
      <xdr:colOff>0</xdr:colOff>
      <xdr:row>4</xdr:row>
      <xdr:rowOff>38100</xdr:rowOff>
    </xdr:from>
    <xdr:to>
      <xdr:col>16</xdr:col>
      <xdr:colOff>548640</xdr:colOff>
      <xdr:row>19</xdr:row>
      <xdr:rowOff>76200</xdr:rowOff>
    </xdr:to>
    <xdr:graphicFrame macro="">
      <xdr:nvGraphicFramePr>
        <xdr:cNvPr id="2" name="グラフ 1">
          <a:extLst>
            <a:ext uri="{FF2B5EF4-FFF2-40B4-BE49-F238E27FC236}">
              <a16:creationId xmlns:a16="http://schemas.microsoft.com/office/drawing/2014/main" id="{071EC63A-16AA-9361-C4F7-1908ABCCF8F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15240</xdr:colOff>
      <xdr:row>47</xdr:row>
      <xdr:rowOff>45720</xdr:rowOff>
    </xdr:from>
    <xdr:to>
      <xdr:col>17</xdr:col>
      <xdr:colOff>594360</xdr:colOff>
      <xdr:row>63</xdr:row>
      <xdr:rowOff>121920</xdr:rowOff>
    </xdr:to>
    <xdr:graphicFrame macro="">
      <xdr:nvGraphicFramePr>
        <xdr:cNvPr id="4" name="グラフ 3">
          <a:extLst>
            <a:ext uri="{FF2B5EF4-FFF2-40B4-BE49-F238E27FC236}">
              <a16:creationId xmlns:a16="http://schemas.microsoft.com/office/drawing/2014/main" id="{EF28C014-5E2D-2934-F96C-BD0FB0AB60F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8</xdr:col>
      <xdr:colOff>1</xdr:colOff>
      <xdr:row>67</xdr:row>
      <xdr:rowOff>0</xdr:rowOff>
    </xdr:from>
    <xdr:to>
      <xdr:col>18</xdr:col>
      <xdr:colOff>571501</xdr:colOff>
      <xdr:row>79</xdr:row>
      <xdr:rowOff>34898</xdr:rowOff>
    </xdr:to>
    <xdr:pic>
      <xdr:nvPicPr>
        <xdr:cNvPr id="5" name="図 4">
          <a:extLst>
            <a:ext uri="{FF2B5EF4-FFF2-40B4-BE49-F238E27FC236}">
              <a16:creationId xmlns:a16="http://schemas.microsoft.com/office/drawing/2014/main" id="{545D228B-F79A-EEA5-B461-9B0627178341}"/>
            </a:ext>
          </a:extLst>
        </xdr:cNvPr>
        <xdr:cNvPicPr>
          <a:picLocks noChangeAspect="1"/>
        </xdr:cNvPicPr>
      </xdr:nvPicPr>
      <xdr:blipFill>
        <a:blip xmlns:r="http://schemas.openxmlformats.org/officeDocument/2006/relationships" r:embed="rId3"/>
        <a:stretch>
          <a:fillRect/>
        </a:stretch>
      </xdr:blipFill>
      <xdr:spPr>
        <a:xfrm>
          <a:off x="6720841" y="16222980"/>
          <a:ext cx="7368540" cy="2960978"/>
        </a:xfrm>
        <a:prstGeom prst="rect">
          <a:avLst/>
        </a:prstGeom>
      </xdr:spPr>
    </xdr:pic>
    <xdr:clientData/>
  </xdr:twoCellAnchor>
  <xdr:twoCellAnchor editAs="oneCell">
    <xdr:from>
      <xdr:col>8</xdr:col>
      <xdr:colOff>1</xdr:colOff>
      <xdr:row>79</xdr:row>
      <xdr:rowOff>213361</xdr:rowOff>
    </xdr:from>
    <xdr:to>
      <xdr:col>17</xdr:col>
      <xdr:colOff>220981</xdr:colOff>
      <xdr:row>96</xdr:row>
      <xdr:rowOff>111863</xdr:rowOff>
    </xdr:to>
    <xdr:pic>
      <xdr:nvPicPr>
        <xdr:cNvPr id="6" name="図 5">
          <a:extLst>
            <a:ext uri="{FF2B5EF4-FFF2-40B4-BE49-F238E27FC236}">
              <a16:creationId xmlns:a16="http://schemas.microsoft.com/office/drawing/2014/main" id="{629D4D80-1C7B-CBD8-F9E4-5D059085E8FA}"/>
            </a:ext>
          </a:extLst>
        </xdr:cNvPr>
        <xdr:cNvPicPr>
          <a:picLocks noChangeAspect="1"/>
        </xdr:cNvPicPr>
      </xdr:nvPicPr>
      <xdr:blipFill>
        <a:blip xmlns:r="http://schemas.openxmlformats.org/officeDocument/2006/relationships" r:embed="rId4"/>
        <a:stretch>
          <a:fillRect/>
        </a:stretch>
      </xdr:blipFill>
      <xdr:spPr>
        <a:xfrm>
          <a:off x="6720841" y="19362421"/>
          <a:ext cx="6408420" cy="4043782"/>
        </a:xfrm>
        <a:prstGeom prst="rect">
          <a:avLst/>
        </a:prstGeom>
      </xdr:spPr>
    </xdr:pic>
    <xdr:clientData/>
  </xdr:twoCellAnchor>
  <xdr:twoCellAnchor editAs="oneCell">
    <xdr:from>
      <xdr:col>8</xdr:col>
      <xdr:colOff>0</xdr:colOff>
      <xdr:row>97</xdr:row>
      <xdr:rowOff>0</xdr:rowOff>
    </xdr:from>
    <xdr:to>
      <xdr:col>18</xdr:col>
      <xdr:colOff>564518</xdr:colOff>
      <xdr:row>118</xdr:row>
      <xdr:rowOff>354</xdr:rowOff>
    </xdr:to>
    <xdr:pic>
      <xdr:nvPicPr>
        <xdr:cNvPr id="7" name="図 6">
          <a:extLst>
            <a:ext uri="{FF2B5EF4-FFF2-40B4-BE49-F238E27FC236}">
              <a16:creationId xmlns:a16="http://schemas.microsoft.com/office/drawing/2014/main" id="{F4051ABB-A989-FB29-25DE-E143A83BDA72}"/>
            </a:ext>
          </a:extLst>
        </xdr:cNvPr>
        <xdr:cNvPicPr>
          <a:picLocks noChangeAspect="1"/>
        </xdr:cNvPicPr>
      </xdr:nvPicPr>
      <xdr:blipFill>
        <a:blip xmlns:r="http://schemas.openxmlformats.org/officeDocument/2006/relationships" r:embed="rId5"/>
        <a:stretch>
          <a:fillRect/>
        </a:stretch>
      </xdr:blipFill>
      <xdr:spPr>
        <a:xfrm>
          <a:off x="6720840" y="23538180"/>
          <a:ext cx="7361558" cy="4084674"/>
        </a:xfrm>
        <a:prstGeom prst="rect">
          <a:avLst/>
        </a:prstGeom>
      </xdr:spPr>
    </xdr:pic>
    <xdr:clientData/>
  </xdr:twoCellAnchor>
  <xdr:twoCellAnchor editAs="oneCell">
    <xdr:from>
      <xdr:col>8</xdr:col>
      <xdr:colOff>1</xdr:colOff>
      <xdr:row>119</xdr:row>
      <xdr:rowOff>0</xdr:rowOff>
    </xdr:from>
    <xdr:to>
      <xdr:col>15</xdr:col>
      <xdr:colOff>457201</xdr:colOff>
      <xdr:row>141</xdr:row>
      <xdr:rowOff>145779</xdr:rowOff>
    </xdr:to>
    <xdr:pic>
      <xdr:nvPicPr>
        <xdr:cNvPr id="8" name="図 7">
          <a:extLst>
            <a:ext uri="{FF2B5EF4-FFF2-40B4-BE49-F238E27FC236}">
              <a16:creationId xmlns:a16="http://schemas.microsoft.com/office/drawing/2014/main" id="{CFB8F227-4D16-010D-0CA1-B8CB02E4F34C}"/>
            </a:ext>
          </a:extLst>
        </xdr:cNvPr>
        <xdr:cNvPicPr>
          <a:picLocks noChangeAspect="1"/>
        </xdr:cNvPicPr>
      </xdr:nvPicPr>
      <xdr:blipFill>
        <a:blip xmlns:r="http://schemas.openxmlformats.org/officeDocument/2006/relationships" r:embed="rId6"/>
        <a:stretch>
          <a:fillRect/>
        </a:stretch>
      </xdr:blipFill>
      <xdr:spPr>
        <a:xfrm>
          <a:off x="6720841" y="27805380"/>
          <a:ext cx="5425440" cy="4169139"/>
        </a:xfrm>
        <a:prstGeom prst="rect">
          <a:avLst/>
        </a:prstGeom>
      </xdr:spPr>
    </xdr:pic>
    <xdr:clientData/>
  </xdr:twoCellAnchor>
  <xdr:twoCellAnchor editAs="oneCell">
    <xdr:from>
      <xdr:col>8</xdr:col>
      <xdr:colOff>1</xdr:colOff>
      <xdr:row>143</xdr:row>
      <xdr:rowOff>0</xdr:rowOff>
    </xdr:from>
    <xdr:to>
      <xdr:col>16</xdr:col>
      <xdr:colOff>498575</xdr:colOff>
      <xdr:row>164</xdr:row>
      <xdr:rowOff>60959</xdr:rowOff>
    </xdr:to>
    <xdr:pic>
      <xdr:nvPicPr>
        <xdr:cNvPr id="9" name="図 8">
          <a:extLst>
            <a:ext uri="{FF2B5EF4-FFF2-40B4-BE49-F238E27FC236}">
              <a16:creationId xmlns:a16="http://schemas.microsoft.com/office/drawing/2014/main" id="{1757C3E7-EED9-8B52-9E96-6E21248F3C52}"/>
            </a:ext>
          </a:extLst>
        </xdr:cNvPr>
        <xdr:cNvPicPr>
          <a:picLocks noChangeAspect="1"/>
        </xdr:cNvPicPr>
      </xdr:nvPicPr>
      <xdr:blipFill>
        <a:blip xmlns:r="http://schemas.openxmlformats.org/officeDocument/2006/relationships" r:embed="rId7"/>
        <a:stretch>
          <a:fillRect/>
        </a:stretch>
      </xdr:blipFill>
      <xdr:spPr>
        <a:xfrm>
          <a:off x="6720841" y="32194500"/>
          <a:ext cx="6076414" cy="3901439"/>
        </a:xfrm>
        <a:prstGeom prst="rect">
          <a:avLst/>
        </a:prstGeom>
      </xdr:spPr>
    </xdr:pic>
    <xdr:clientData/>
  </xdr:twoCellAnchor>
  <xdr:twoCellAnchor editAs="oneCell">
    <xdr:from>
      <xdr:col>8</xdr:col>
      <xdr:colOff>0</xdr:colOff>
      <xdr:row>164</xdr:row>
      <xdr:rowOff>0</xdr:rowOff>
    </xdr:from>
    <xdr:to>
      <xdr:col>16</xdr:col>
      <xdr:colOff>540570</xdr:colOff>
      <xdr:row>182</xdr:row>
      <xdr:rowOff>121919</xdr:rowOff>
    </xdr:to>
    <xdr:pic>
      <xdr:nvPicPr>
        <xdr:cNvPr id="10" name="図 9">
          <a:extLst>
            <a:ext uri="{FF2B5EF4-FFF2-40B4-BE49-F238E27FC236}">
              <a16:creationId xmlns:a16="http://schemas.microsoft.com/office/drawing/2014/main" id="{6F04BB5A-C40E-7B41-02E5-CF41FA1B13AC}"/>
            </a:ext>
          </a:extLst>
        </xdr:cNvPr>
        <xdr:cNvPicPr>
          <a:picLocks noChangeAspect="1"/>
        </xdr:cNvPicPr>
      </xdr:nvPicPr>
      <xdr:blipFill>
        <a:blip xmlns:r="http://schemas.openxmlformats.org/officeDocument/2006/relationships" r:embed="rId8"/>
        <a:stretch>
          <a:fillRect/>
        </a:stretch>
      </xdr:blipFill>
      <xdr:spPr>
        <a:xfrm>
          <a:off x="6720840" y="36034980"/>
          <a:ext cx="6118410" cy="3413759"/>
        </a:xfrm>
        <a:prstGeom prst="rect">
          <a:avLst/>
        </a:prstGeom>
      </xdr:spPr>
    </xdr:pic>
    <xdr:clientData/>
  </xdr:twoCellAnchor>
  <xdr:twoCellAnchor editAs="oneCell">
    <xdr:from>
      <xdr:col>8</xdr:col>
      <xdr:colOff>0</xdr:colOff>
      <xdr:row>183</xdr:row>
      <xdr:rowOff>0</xdr:rowOff>
    </xdr:from>
    <xdr:to>
      <xdr:col>17</xdr:col>
      <xdr:colOff>167867</xdr:colOff>
      <xdr:row>212</xdr:row>
      <xdr:rowOff>60960</xdr:rowOff>
    </xdr:to>
    <xdr:pic>
      <xdr:nvPicPr>
        <xdr:cNvPr id="11" name="図 10">
          <a:extLst>
            <a:ext uri="{FF2B5EF4-FFF2-40B4-BE49-F238E27FC236}">
              <a16:creationId xmlns:a16="http://schemas.microsoft.com/office/drawing/2014/main" id="{B5C264D0-F41B-36E2-604A-3DEACA8720F8}"/>
            </a:ext>
          </a:extLst>
        </xdr:cNvPr>
        <xdr:cNvPicPr>
          <a:picLocks noChangeAspect="1"/>
        </xdr:cNvPicPr>
      </xdr:nvPicPr>
      <xdr:blipFill>
        <a:blip xmlns:r="http://schemas.openxmlformats.org/officeDocument/2006/relationships" r:embed="rId9"/>
        <a:stretch>
          <a:fillRect/>
        </a:stretch>
      </xdr:blipFill>
      <xdr:spPr>
        <a:xfrm>
          <a:off x="6720840" y="39509700"/>
          <a:ext cx="6355307" cy="5364480"/>
        </a:xfrm>
        <a:prstGeom prst="rect">
          <a:avLst/>
        </a:prstGeom>
      </xdr:spPr>
    </xdr:pic>
    <xdr:clientData/>
  </xdr:twoCellAnchor>
  <xdr:twoCellAnchor editAs="oneCell">
    <xdr:from>
      <xdr:col>8</xdr:col>
      <xdr:colOff>106680</xdr:colOff>
      <xdr:row>214</xdr:row>
      <xdr:rowOff>129539</xdr:rowOff>
    </xdr:from>
    <xdr:to>
      <xdr:col>17</xdr:col>
      <xdr:colOff>556260</xdr:colOff>
      <xdr:row>256</xdr:row>
      <xdr:rowOff>65494</xdr:rowOff>
    </xdr:to>
    <xdr:pic>
      <xdr:nvPicPr>
        <xdr:cNvPr id="12" name="図 11">
          <a:extLst>
            <a:ext uri="{FF2B5EF4-FFF2-40B4-BE49-F238E27FC236}">
              <a16:creationId xmlns:a16="http://schemas.microsoft.com/office/drawing/2014/main" id="{E5ECA7B8-E934-D029-59D4-3896E0F90C03}"/>
            </a:ext>
          </a:extLst>
        </xdr:cNvPr>
        <xdr:cNvPicPr>
          <a:picLocks noChangeAspect="1"/>
        </xdr:cNvPicPr>
      </xdr:nvPicPr>
      <xdr:blipFill>
        <a:blip xmlns:r="http://schemas.openxmlformats.org/officeDocument/2006/relationships" r:embed="rId10"/>
        <a:stretch>
          <a:fillRect/>
        </a:stretch>
      </xdr:blipFill>
      <xdr:spPr>
        <a:xfrm>
          <a:off x="6827520" y="45308519"/>
          <a:ext cx="6637020" cy="761691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160020</xdr:colOff>
      <xdr:row>18</xdr:row>
      <xdr:rowOff>45720</xdr:rowOff>
    </xdr:from>
    <xdr:to>
      <xdr:col>6</xdr:col>
      <xdr:colOff>365760</xdr:colOff>
      <xdr:row>33</xdr:row>
      <xdr:rowOff>45720</xdr:rowOff>
    </xdr:to>
    <xdr:graphicFrame macro="">
      <xdr:nvGraphicFramePr>
        <xdr:cNvPr id="2" name="グラフ 1">
          <a:extLst>
            <a:ext uri="{FF2B5EF4-FFF2-40B4-BE49-F238E27FC236}">
              <a16:creationId xmlns:a16="http://schemas.microsoft.com/office/drawing/2014/main" id="{F6DB0790-2A4A-2B99-0CF9-5943C09A875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8</xdr:col>
      <xdr:colOff>106680</xdr:colOff>
      <xdr:row>33</xdr:row>
      <xdr:rowOff>60960</xdr:rowOff>
    </xdr:from>
    <xdr:to>
      <xdr:col>12</xdr:col>
      <xdr:colOff>289560</xdr:colOff>
      <xdr:row>48</xdr:row>
      <xdr:rowOff>60960</xdr:rowOff>
    </xdr:to>
    <xdr:graphicFrame macro="">
      <xdr:nvGraphicFramePr>
        <xdr:cNvPr id="2" name="グラフ 1">
          <a:extLst>
            <a:ext uri="{FF2B5EF4-FFF2-40B4-BE49-F238E27FC236}">
              <a16:creationId xmlns:a16="http://schemas.microsoft.com/office/drawing/2014/main" id="{EAEDBAF9-206E-B628-77C8-BE0862B8190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45720</xdr:colOff>
      <xdr:row>51</xdr:row>
      <xdr:rowOff>53340</xdr:rowOff>
    </xdr:from>
    <xdr:to>
      <xdr:col>12</xdr:col>
      <xdr:colOff>228600</xdr:colOff>
      <xdr:row>66</xdr:row>
      <xdr:rowOff>53340</xdr:rowOff>
    </xdr:to>
    <xdr:graphicFrame macro="">
      <xdr:nvGraphicFramePr>
        <xdr:cNvPr id="3" name="グラフ 2">
          <a:extLst>
            <a:ext uri="{FF2B5EF4-FFF2-40B4-BE49-F238E27FC236}">
              <a16:creationId xmlns:a16="http://schemas.microsoft.com/office/drawing/2014/main" id="{C103BBFD-4A6C-A5F5-76F0-CBD6D9C45C3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601980</xdr:colOff>
      <xdr:row>70</xdr:row>
      <xdr:rowOff>83820</xdr:rowOff>
    </xdr:from>
    <xdr:to>
      <xdr:col>12</xdr:col>
      <xdr:colOff>175260</xdr:colOff>
      <xdr:row>85</xdr:row>
      <xdr:rowOff>83820</xdr:rowOff>
    </xdr:to>
    <xdr:graphicFrame macro="">
      <xdr:nvGraphicFramePr>
        <xdr:cNvPr id="10" name="グラフ 9">
          <a:extLst>
            <a:ext uri="{FF2B5EF4-FFF2-40B4-BE49-F238E27FC236}">
              <a16:creationId xmlns:a16="http://schemas.microsoft.com/office/drawing/2014/main" id="{DE1CBDBC-3076-915B-5C3F-E9E13BEA26B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281940</xdr:colOff>
      <xdr:row>70</xdr:row>
      <xdr:rowOff>99060</xdr:rowOff>
    </xdr:from>
    <xdr:to>
      <xdr:col>19</xdr:col>
      <xdr:colOff>586740</xdr:colOff>
      <xdr:row>85</xdr:row>
      <xdr:rowOff>99060</xdr:rowOff>
    </xdr:to>
    <xdr:graphicFrame macro="">
      <xdr:nvGraphicFramePr>
        <xdr:cNvPr id="11" name="グラフ 10">
          <a:extLst>
            <a:ext uri="{FF2B5EF4-FFF2-40B4-BE49-F238E27FC236}">
              <a16:creationId xmlns:a16="http://schemas.microsoft.com/office/drawing/2014/main" id="{AF943255-CE6D-4E6C-9071-857C0515C3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87</xdr:row>
      <xdr:rowOff>0</xdr:rowOff>
    </xdr:from>
    <xdr:to>
      <xdr:col>12</xdr:col>
      <xdr:colOff>182880</xdr:colOff>
      <xdr:row>102</xdr:row>
      <xdr:rowOff>0</xdr:rowOff>
    </xdr:to>
    <xdr:graphicFrame macro="">
      <xdr:nvGraphicFramePr>
        <xdr:cNvPr id="12" name="グラフ 11">
          <a:extLst>
            <a:ext uri="{FF2B5EF4-FFF2-40B4-BE49-F238E27FC236}">
              <a16:creationId xmlns:a16="http://schemas.microsoft.com/office/drawing/2014/main" id="{3129E38C-B288-4A9A-A6F3-C7D63FDA8F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335280</xdr:colOff>
      <xdr:row>86</xdr:row>
      <xdr:rowOff>175260</xdr:rowOff>
    </xdr:from>
    <xdr:to>
      <xdr:col>20</xdr:col>
      <xdr:colOff>30480</xdr:colOff>
      <xdr:row>101</xdr:row>
      <xdr:rowOff>175260</xdr:rowOff>
    </xdr:to>
    <xdr:graphicFrame macro="">
      <xdr:nvGraphicFramePr>
        <xdr:cNvPr id="13" name="グラフ 12">
          <a:extLst>
            <a:ext uri="{FF2B5EF4-FFF2-40B4-BE49-F238E27FC236}">
              <a16:creationId xmlns:a16="http://schemas.microsoft.com/office/drawing/2014/main" id="{433E0C7A-DDFB-400F-8DB8-30D282365D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236220</xdr:colOff>
      <xdr:row>113</xdr:row>
      <xdr:rowOff>175260</xdr:rowOff>
    </xdr:from>
    <xdr:to>
      <xdr:col>10</xdr:col>
      <xdr:colOff>182880</xdr:colOff>
      <xdr:row>128</xdr:row>
      <xdr:rowOff>175260</xdr:rowOff>
    </xdr:to>
    <xdr:graphicFrame macro="">
      <xdr:nvGraphicFramePr>
        <xdr:cNvPr id="14" name="グラフ 13">
          <a:extLst>
            <a:ext uri="{FF2B5EF4-FFF2-40B4-BE49-F238E27FC236}">
              <a16:creationId xmlns:a16="http://schemas.microsoft.com/office/drawing/2014/main" id="{4FFD4A41-BC7D-1BD6-1A78-BB21EA4CBA6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井村博" refreshedDate="45166.664250462964" createdVersion="8" refreshedVersion="8" minRefreshableVersion="3" recordCount="70" xr:uid="{9192CE77-9D2A-4181-86DC-BD78208F41AC}">
  <cacheSource type="worksheet">
    <worksheetSource ref="A3:D73" sheet="第11章集計"/>
  </cacheSource>
  <cacheFields count="4">
    <cacheField name="ID" numFmtId="0">
      <sharedItems containsSemiMixedTypes="0" containsString="0" containsNumber="1" containsInteger="1" minValue="1" maxValue="70"/>
    </cacheField>
    <cacheField name="性別" numFmtId="0">
      <sharedItems count="2">
        <s v="女性"/>
        <s v="男性"/>
      </sharedItems>
    </cacheField>
    <cacheField name="年代" numFmtId="0">
      <sharedItems/>
    </cacheField>
    <cacheField name="購入金額" numFmtId="38">
      <sharedItems containsSemiMixedTypes="0" containsString="0" containsNumber="1" containsInteger="1" minValue="1106" maxValue="2230"/>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井村博" refreshedDate="45167.46239212963" createdVersion="8" refreshedVersion="8" minRefreshableVersion="3" recordCount="70" xr:uid="{3847E047-026C-4A9C-A0BA-875E9C792B2C}">
  <cacheSource type="worksheet">
    <worksheetSource ref="A3:F73" sheet="第11章集計"/>
  </cacheSource>
  <cacheFields count="6">
    <cacheField name="ID" numFmtId="0">
      <sharedItems containsSemiMixedTypes="0" containsString="0" containsNumber="1" containsInteger="1" minValue="1" maxValue="70"/>
    </cacheField>
    <cacheField name="性別" numFmtId="0">
      <sharedItems count="2">
        <s v="女性"/>
        <s v="男性"/>
      </sharedItems>
    </cacheField>
    <cacheField name="年代" numFmtId="0">
      <sharedItems/>
    </cacheField>
    <cacheField name="購入金額" numFmtId="38">
      <sharedItems containsSemiMixedTypes="0" containsString="0" containsNumber="1" containsInteger="1" minValue="1106" maxValue="2230"/>
    </cacheField>
    <cacheField name="購買ランク" numFmtId="0">
      <sharedItems count="3">
        <s v="B"/>
        <s v="C"/>
        <s v="A"/>
      </sharedItems>
    </cacheField>
    <cacheField name="１．変数を「原因」と「結果」という視点で確認する。"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井村博" refreshedDate="45167.485936574078" createdVersion="8" refreshedVersion="8" minRefreshableVersion="3" recordCount="15" xr:uid="{D4B4654B-E9A0-4865-99DD-A6E05FBE71DA}">
  <cacheSource type="worksheet">
    <worksheetSource ref="A79:C94" sheet="第11章集計"/>
  </cacheSource>
  <cacheFields count="3">
    <cacheField name="No" numFmtId="0">
      <sharedItems containsSemiMixedTypes="0" containsString="0" containsNumber="1" containsInteger="1" minValue="1" maxValue="15"/>
    </cacheField>
    <cacheField name="カード所有" numFmtId="0">
      <sharedItems count="2">
        <s v="持っていない"/>
        <s v="持っている"/>
      </sharedItems>
    </cacheField>
    <cacheField name="購買金額" numFmtId="0">
      <sharedItems containsSemiMixedTypes="0" containsString="0" containsNumber="1" containsInteger="1" minValue="641" maxValue="88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0">
  <r>
    <n v="1"/>
    <x v="0"/>
    <s v="10代"/>
    <n v="1788"/>
  </r>
  <r>
    <n v="2"/>
    <x v="1"/>
    <s v="10代"/>
    <n v="1847"/>
  </r>
  <r>
    <n v="3"/>
    <x v="1"/>
    <s v="10代"/>
    <n v="1664"/>
  </r>
  <r>
    <n v="4"/>
    <x v="0"/>
    <s v="10代"/>
    <n v="1916"/>
  </r>
  <r>
    <n v="5"/>
    <x v="1"/>
    <s v="10代"/>
    <n v="1446"/>
  </r>
  <r>
    <n v="6"/>
    <x v="0"/>
    <s v="10代"/>
    <n v="1427"/>
  </r>
  <r>
    <n v="7"/>
    <x v="1"/>
    <s v="10代"/>
    <n v="1647"/>
  </r>
  <r>
    <n v="8"/>
    <x v="0"/>
    <s v="10代"/>
    <n v="1845"/>
  </r>
  <r>
    <n v="9"/>
    <x v="1"/>
    <s v="10代"/>
    <n v="1710"/>
  </r>
  <r>
    <n v="10"/>
    <x v="0"/>
    <s v="10代"/>
    <n v="1618"/>
  </r>
  <r>
    <n v="11"/>
    <x v="1"/>
    <s v="20代"/>
    <n v="1844"/>
  </r>
  <r>
    <n v="12"/>
    <x v="0"/>
    <s v="20代"/>
    <n v="1327"/>
  </r>
  <r>
    <n v="13"/>
    <x v="0"/>
    <s v="20代"/>
    <n v="1543"/>
  </r>
  <r>
    <n v="14"/>
    <x v="1"/>
    <s v="20代"/>
    <n v="2088"/>
  </r>
  <r>
    <n v="15"/>
    <x v="0"/>
    <s v="20代"/>
    <n v="1306"/>
  </r>
  <r>
    <n v="16"/>
    <x v="0"/>
    <s v="20代"/>
    <n v="1115"/>
  </r>
  <r>
    <n v="17"/>
    <x v="0"/>
    <s v="20代"/>
    <n v="1283"/>
  </r>
  <r>
    <n v="18"/>
    <x v="1"/>
    <s v="20代"/>
    <n v="1810"/>
  </r>
  <r>
    <n v="19"/>
    <x v="0"/>
    <s v="20代"/>
    <n v="1812"/>
  </r>
  <r>
    <n v="20"/>
    <x v="1"/>
    <s v="20代"/>
    <n v="2058"/>
  </r>
  <r>
    <n v="21"/>
    <x v="1"/>
    <s v="30代"/>
    <n v="1538"/>
  </r>
  <r>
    <n v="22"/>
    <x v="0"/>
    <s v="30代"/>
    <n v="1436"/>
  </r>
  <r>
    <n v="23"/>
    <x v="1"/>
    <s v="30代"/>
    <n v="1673"/>
  </r>
  <r>
    <n v="24"/>
    <x v="0"/>
    <s v="30代"/>
    <n v="1311"/>
  </r>
  <r>
    <n v="25"/>
    <x v="0"/>
    <s v="30代"/>
    <n v="1983"/>
  </r>
  <r>
    <n v="26"/>
    <x v="1"/>
    <s v="30代"/>
    <n v="1862"/>
  </r>
  <r>
    <n v="27"/>
    <x v="0"/>
    <s v="30代"/>
    <n v="2230"/>
  </r>
  <r>
    <n v="28"/>
    <x v="1"/>
    <s v="30代"/>
    <n v="1914"/>
  </r>
  <r>
    <n v="29"/>
    <x v="1"/>
    <s v="30代"/>
    <n v="1344"/>
  </r>
  <r>
    <n v="30"/>
    <x v="1"/>
    <s v="30代"/>
    <n v="1545"/>
  </r>
  <r>
    <n v="31"/>
    <x v="0"/>
    <s v="40代"/>
    <n v="1400"/>
  </r>
  <r>
    <n v="32"/>
    <x v="1"/>
    <s v="40代"/>
    <n v="1230"/>
  </r>
  <r>
    <n v="33"/>
    <x v="0"/>
    <s v="40代"/>
    <n v="1242"/>
  </r>
  <r>
    <n v="34"/>
    <x v="0"/>
    <s v="40代"/>
    <n v="1869"/>
  </r>
  <r>
    <n v="35"/>
    <x v="0"/>
    <s v="40代"/>
    <n v="1202"/>
  </r>
  <r>
    <n v="36"/>
    <x v="1"/>
    <s v="40代"/>
    <n v="1449"/>
  </r>
  <r>
    <n v="37"/>
    <x v="1"/>
    <s v="40代"/>
    <n v="1488"/>
  </r>
  <r>
    <n v="38"/>
    <x v="0"/>
    <s v="40代"/>
    <n v="1528"/>
  </r>
  <r>
    <n v="39"/>
    <x v="0"/>
    <s v="40代"/>
    <n v="1755"/>
  </r>
  <r>
    <n v="40"/>
    <x v="0"/>
    <s v="40代"/>
    <n v="1298"/>
  </r>
  <r>
    <n v="41"/>
    <x v="0"/>
    <s v="50代"/>
    <n v="1111"/>
  </r>
  <r>
    <n v="42"/>
    <x v="1"/>
    <s v="50代"/>
    <n v="1626"/>
  </r>
  <r>
    <n v="43"/>
    <x v="0"/>
    <s v="50代"/>
    <n v="1161"/>
  </r>
  <r>
    <n v="44"/>
    <x v="0"/>
    <s v="50代"/>
    <n v="1641"/>
  </r>
  <r>
    <n v="45"/>
    <x v="1"/>
    <s v="50代"/>
    <n v="1870"/>
  </r>
  <r>
    <n v="46"/>
    <x v="0"/>
    <s v="50代"/>
    <n v="1911"/>
  </r>
  <r>
    <n v="47"/>
    <x v="1"/>
    <s v="50代"/>
    <n v="1787"/>
  </r>
  <r>
    <n v="48"/>
    <x v="1"/>
    <s v="50代"/>
    <n v="2001"/>
  </r>
  <r>
    <n v="49"/>
    <x v="0"/>
    <s v="50代"/>
    <n v="1218"/>
  </r>
  <r>
    <n v="50"/>
    <x v="0"/>
    <s v="50代"/>
    <n v="1414"/>
  </r>
  <r>
    <n v="51"/>
    <x v="0"/>
    <s v="60代"/>
    <n v="1547"/>
  </r>
  <r>
    <n v="52"/>
    <x v="0"/>
    <s v="60代"/>
    <n v="1106"/>
  </r>
  <r>
    <n v="53"/>
    <x v="1"/>
    <s v="60代"/>
    <n v="1812"/>
  </r>
  <r>
    <n v="54"/>
    <x v="0"/>
    <s v="60代"/>
    <n v="1632"/>
  </r>
  <r>
    <n v="55"/>
    <x v="1"/>
    <s v="60代"/>
    <n v="1199"/>
  </r>
  <r>
    <n v="56"/>
    <x v="0"/>
    <s v="60代"/>
    <n v="1754"/>
  </r>
  <r>
    <n v="57"/>
    <x v="0"/>
    <s v="60代"/>
    <n v="1513"/>
  </r>
  <r>
    <n v="58"/>
    <x v="1"/>
    <s v="60代"/>
    <n v="1655"/>
  </r>
  <r>
    <n v="59"/>
    <x v="1"/>
    <s v="60代"/>
    <n v="1423"/>
  </r>
  <r>
    <n v="60"/>
    <x v="0"/>
    <s v="60代"/>
    <n v="1645"/>
  </r>
  <r>
    <n v="61"/>
    <x v="1"/>
    <s v="70代"/>
    <n v="2215"/>
  </r>
  <r>
    <n v="62"/>
    <x v="1"/>
    <s v="70代"/>
    <n v="1346"/>
  </r>
  <r>
    <n v="63"/>
    <x v="1"/>
    <s v="70代"/>
    <n v="1490"/>
  </r>
  <r>
    <n v="64"/>
    <x v="0"/>
    <s v="70代"/>
    <n v="2155"/>
  </r>
  <r>
    <n v="65"/>
    <x v="1"/>
    <s v="70代"/>
    <n v="1524"/>
  </r>
  <r>
    <n v="66"/>
    <x v="0"/>
    <s v="70代"/>
    <n v="1653"/>
  </r>
  <r>
    <n v="67"/>
    <x v="0"/>
    <s v="70代"/>
    <n v="1904"/>
  </r>
  <r>
    <n v="68"/>
    <x v="0"/>
    <s v="70代"/>
    <n v="1106"/>
  </r>
  <r>
    <n v="69"/>
    <x v="0"/>
    <s v="70代"/>
    <n v="1528"/>
  </r>
  <r>
    <n v="70"/>
    <x v="0"/>
    <s v="70代"/>
    <n v="1654"/>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0">
  <r>
    <n v="1"/>
    <x v="0"/>
    <s v="10代"/>
    <n v="1788"/>
    <x v="0"/>
    <s v="「〇〇が変わると△△が変わる」という関係。〇〇が原因、△△が結果。"/>
  </r>
  <r>
    <n v="2"/>
    <x v="1"/>
    <s v="10代"/>
    <n v="1847"/>
    <x v="0"/>
    <s v="・性別が異なれば、購入金額が異なる。"/>
  </r>
  <r>
    <n v="3"/>
    <x v="1"/>
    <s v="10代"/>
    <n v="1664"/>
    <x v="0"/>
    <s v="・年代が異なれば、購入金額が異なる。"/>
  </r>
  <r>
    <n v="4"/>
    <x v="0"/>
    <s v="10代"/>
    <n v="1916"/>
    <x v="0"/>
    <m/>
  </r>
  <r>
    <n v="5"/>
    <x v="1"/>
    <s v="10代"/>
    <n v="1446"/>
    <x v="1"/>
    <s v="仮説を立てる"/>
  </r>
  <r>
    <n v="6"/>
    <x v="0"/>
    <s v="10代"/>
    <n v="1427"/>
    <x v="1"/>
    <s v="・男性の方が、購入金額が多い。"/>
  </r>
  <r>
    <n v="7"/>
    <x v="1"/>
    <s v="10代"/>
    <n v="1647"/>
    <x v="0"/>
    <s v="・年代が若いほど、購入金額が多い。"/>
  </r>
  <r>
    <n v="8"/>
    <x v="0"/>
    <s v="10代"/>
    <n v="1845"/>
    <x v="0"/>
    <s v="・ほかの年代よりも、３０代は購入金額が多い。"/>
  </r>
  <r>
    <n v="9"/>
    <x v="1"/>
    <s v="10代"/>
    <n v="1710"/>
    <x v="0"/>
    <m/>
  </r>
  <r>
    <n v="10"/>
    <x v="0"/>
    <s v="10代"/>
    <n v="1618"/>
    <x v="0"/>
    <s v="仮説が正しいか検証する。"/>
  </r>
  <r>
    <n v="11"/>
    <x v="1"/>
    <s v="20代"/>
    <n v="1844"/>
    <x v="0"/>
    <s v="※確率的な判断をする「仮説検定」ではない方法。"/>
  </r>
  <r>
    <n v="12"/>
    <x v="0"/>
    <s v="20代"/>
    <n v="1327"/>
    <x v="1"/>
    <m/>
  </r>
  <r>
    <n v="13"/>
    <x v="0"/>
    <s v="20代"/>
    <n v="1543"/>
    <x v="0"/>
    <s v="変数の種類"/>
  </r>
  <r>
    <n v="14"/>
    <x v="1"/>
    <s v="20代"/>
    <n v="2088"/>
    <x v="2"/>
    <s v="質的変数"/>
  </r>
  <r>
    <n v="15"/>
    <x v="0"/>
    <s v="20代"/>
    <n v="1306"/>
    <x v="1"/>
    <s v="量的変数"/>
  </r>
  <r>
    <n v="16"/>
    <x v="0"/>
    <s v="20代"/>
    <n v="1115"/>
    <x v="1"/>
    <m/>
  </r>
  <r>
    <n v="17"/>
    <x v="0"/>
    <s v="20代"/>
    <n v="1283"/>
    <x v="1"/>
    <s v="今回の仮説のタイプ"/>
  </r>
  <r>
    <n v="18"/>
    <x v="1"/>
    <s v="20代"/>
    <n v="1810"/>
    <x v="0"/>
    <s v="原因：質的変数⇒結果：量的変数"/>
  </r>
  <r>
    <n v="19"/>
    <x v="0"/>
    <s v="20代"/>
    <n v="1812"/>
    <x v="0"/>
    <m/>
  </r>
  <r>
    <n v="20"/>
    <x v="1"/>
    <s v="20代"/>
    <n v="2058"/>
    <x v="2"/>
    <s v="検証の方法　　質的変数の選択肢ごとに、量的変数の平均値を計算。差が大きければ仮説は正しく、大きくなければ仮説は正しいとは言えない。"/>
  </r>
  <r>
    <n v="21"/>
    <x v="1"/>
    <s v="30代"/>
    <n v="1538"/>
    <x v="0"/>
    <m/>
  </r>
  <r>
    <n v="22"/>
    <x v="0"/>
    <s v="30代"/>
    <n v="1436"/>
    <x v="1"/>
    <s v="ピボットテーブルによる検証"/>
  </r>
  <r>
    <n v="23"/>
    <x v="1"/>
    <s v="30代"/>
    <n v="1673"/>
    <x v="0"/>
    <m/>
  </r>
  <r>
    <n v="24"/>
    <x v="0"/>
    <s v="30代"/>
    <n v="1311"/>
    <x v="1"/>
    <s v="仮説の検証に必要な視点"/>
  </r>
  <r>
    <n v="25"/>
    <x v="0"/>
    <s v="30代"/>
    <n v="1983"/>
    <x v="0"/>
    <s v="１．「実務的に意味のある差と言えるか」"/>
  </r>
  <r>
    <n v="26"/>
    <x v="1"/>
    <s v="30代"/>
    <n v="1862"/>
    <x v="0"/>
    <s v="　男性と女性の購入金額の差は約１２３円。この差を大きいと考えるか、小さいと考えるかは実務的に判断すべき。"/>
  </r>
  <r>
    <n v="27"/>
    <x v="0"/>
    <s v="30代"/>
    <n v="2230"/>
    <x v="2"/>
    <s v="　仮にこの店の一人当たりの目標金額が1,600円だとすると男性平均のみ目標を達成しているので、意味のある差と言える。"/>
  </r>
  <r>
    <n v="28"/>
    <x v="1"/>
    <s v="30代"/>
    <n v="1914"/>
    <x v="0"/>
    <s v="　しかし、目標金額が1,900円だとすれば、男女平均とも達していないので、差を考える以前の問題となる。"/>
  </r>
  <r>
    <n v="29"/>
    <x v="1"/>
    <s v="30代"/>
    <n v="1344"/>
    <x v="1"/>
    <m/>
  </r>
  <r>
    <n v="30"/>
    <x v="1"/>
    <s v="30代"/>
    <n v="1545"/>
    <x v="0"/>
    <s v="２．「結果の安定性」"/>
  </r>
  <r>
    <n v="31"/>
    <x v="0"/>
    <s v="40代"/>
    <n v="1400"/>
    <x v="1"/>
    <s v="　「結果の安定性」とは、その平均値や差によって結果がころころ変わったりしないか、という視点。"/>
  </r>
  <r>
    <n v="32"/>
    <x v="1"/>
    <s v="40代"/>
    <n v="1230"/>
    <x v="1"/>
    <s v="　例えば、今回の分析対象が男性２人、女性２人の計４件のデータとすれば、男性平均も女性平均も２件ずつのデータのものとなり、"/>
  </r>
  <r>
    <n v="33"/>
    <x v="0"/>
    <s v="40代"/>
    <n v="1242"/>
    <x v="1"/>
    <s v="　その２人がたまたまたくさん買う客だったり、逆にほとんど買わない客の可能性もあり、結果は安定性が低いものとなる。"/>
  </r>
  <r>
    <n v="34"/>
    <x v="0"/>
    <s v="40代"/>
    <n v="1869"/>
    <x v="0"/>
    <s v="　もし、男性２００人、女性２００人ずつのデータだとすれば、それぞれの２００人全員が、たまたまたくさん買う客だったり、"/>
  </r>
  <r>
    <n v="35"/>
    <x v="0"/>
    <s v="40代"/>
    <n v="1202"/>
    <x v="1"/>
    <s v="　ほとんど買わない客ということは、可能性が低い。データ数が多い方が、そこから得られた平均値は、この店の実際の平均値に近い、といえる。"/>
  </r>
  <r>
    <n v="36"/>
    <x v="1"/>
    <s v="40代"/>
    <n v="1449"/>
    <x v="1"/>
    <s v="　⇒　分析に使ったデータ件数を確認する、という視点が必要。"/>
  </r>
  <r>
    <n v="37"/>
    <x v="1"/>
    <s v="40代"/>
    <n v="1488"/>
    <x v="1"/>
    <m/>
  </r>
  <r>
    <n v="38"/>
    <x v="0"/>
    <s v="40代"/>
    <n v="1528"/>
    <x v="0"/>
    <s v="質的変数(原因)→質的変数(結果)の仮説を検証する"/>
  </r>
  <r>
    <n v="39"/>
    <x v="0"/>
    <s v="40代"/>
    <n v="1755"/>
    <x v="0"/>
    <s v="男女ごとに購入金額のランク付けを行う。"/>
  </r>
  <r>
    <n v="40"/>
    <x v="0"/>
    <s v="40代"/>
    <n v="1298"/>
    <x v="1"/>
    <s v="ランクA"/>
  </r>
  <r>
    <n v="41"/>
    <x v="0"/>
    <s v="50代"/>
    <n v="1111"/>
    <x v="1"/>
    <s v="ランクB"/>
  </r>
  <r>
    <n v="42"/>
    <x v="1"/>
    <s v="50代"/>
    <n v="1626"/>
    <x v="0"/>
    <s v="ランクC"/>
  </r>
  <r>
    <n v="43"/>
    <x v="0"/>
    <s v="50代"/>
    <n v="1161"/>
    <x v="1"/>
    <s v="ランクD"/>
  </r>
  <r>
    <n v="44"/>
    <x v="0"/>
    <s v="50代"/>
    <n v="1641"/>
    <x v="0"/>
    <m/>
  </r>
  <r>
    <n v="45"/>
    <x v="1"/>
    <s v="50代"/>
    <n v="1870"/>
    <x v="0"/>
    <m/>
  </r>
  <r>
    <n v="46"/>
    <x v="0"/>
    <s v="50代"/>
    <n v="1911"/>
    <x v="0"/>
    <m/>
  </r>
  <r>
    <n v="47"/>
    <x v="1"/>
    <s v="50代"/>
    <n v="1787"/>
    <x v="0"/>
    <m/>
  </r>
  <r>
    <n v="48"/>
    <x v="1"/>
    <s v="50代"/>
    <n v="2001"/>
    <x v="2"/>
    <m/>
  </r>
  <r>
    <n v="49"/>
    <x v="0"/>
    <s v="50代"/>
    <n v="1218"/>
    <x v="1"/>
    <m/>
  </r>
  <r>
    <n v="50"/>
    <x v="0"/>
    <s v="50代"/>
    <n v="1414"/>
    <x v="1"/>
    <m/>
  </r>
  <r>
    <n v="51"/>
    <x v="0"/>
    <s v="60代"/>
    <n v="1547"/>
    <x v="0"/>
    <m/>
  </r>
  <r>
    <n v="52"/>
    <x v="0"/>
    <s v="60代"/>
    <n v="1106"/>
    <x v="1"/>
    <m/>
  </r>
  <r>
    <n v="53"/>
    <x v="1"/>
    <s v="60代"/>
    <n v="1812"/>
    <x v="0"/>
    <m/>
  </r>
  <r>
    <n v="54"/>
    <x v="0"/>
    <s v="60代"/>
    <n v="1632"/>
    <x v="0"/>
    <m/>
  </r>
  <r>
    <n v="55"/>
    <x v="1"/>
    <s v="60代"/>
    <n v="1199"/>
    <x v="1"/>
    <m/>
  </r>
  <r>
    <n v="56"/>
    <x v="0"/>
    <s v="60代"/>
    <n v="1754"/>
    <x v="0"/>
    <m/>
  </r>
  <r>
    <n v="57"/>
    <x v="0"/>
    <s v="60代"/>
    <n v="1513"/>
    <x v="0"/>
    <m/>
  </r>
  <r>
    <n v="58"/>
    <x v="1"/>
    <s v="60代"/>
    <n v="1655"/>
    <x v="0"/>
    <m/>
  </r>
  <r>
    <n v="59"/>
    <x v="1"/>
    <s v="60代"/>
    <n v="1423"/>
    <x v="1"/>
    <m/>
  </r>
  <r>
    <n v="60"/>
    <x v="0"/>
    <s v="60代"/>
    <n v="1645"/>
    <x v="0"/>
    <m/>
  </r>
  <r>
    <n v="61"/>
    <x v="1"/>
    <s v="70代"/>
    <n v="2215"/>
    <x v="2"/>
    <m/>
  </r>
  <r>
    <n v="62"/>
    <x v="1"/>
    <s v="70代"/>
    <n v="1346"/>
    <x v="1"/>
    <m/>
  </r>
  <r>
    <n v="63"/>
    <x v="1"/>
    <s v="70代"/>
    <n v="1490"/>
    <x v="1"/>
    <m/>
  </r>
  <r>
    <n v="64"/>
    <x v="0"/>
    <s v="70代"/>
    <n v="2155"/>
    <x v="2"/>
    <m/>
  </r>
  <r>
    <n v="65"/>
    <x v="1"/>
    <s v="70代"/>
    <n v="1524"/>
    <x v="0"/>
    <m/>
  </r>
  <r>
    <n v="66"/>
    <x v="0"/>
    <s v="70代"/>
    <n v="1653"/>
    <x v="0"/>
    <m/>
  </r>
  <r>
    <n v="67"/>
    <x v="0"/>
    <s v="70代"/>
    <n v="1904"/>
    <x v="0"/>
    <m/>
  </r>
  <r>
    <n v="68"/>
    <x v="0"/>
    <s v="70代"/>
    <n v="1106"/>
    <x v="1"/>
    <m/>
  </r>
  <r>
    <n v="69"/>
    <x v="0"/>
    <s v="70代"/>
    <n v="1528"/>
    <x v="0"/>
    <m/>
  </r>
  <r>
    <n v="70"/>
    <x v="0"/>
    <s v="70代"/>
    <n v="1654"/>
    <x v="0"/>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
  <r>
    <n v="1"/>
    <x v="0"/>
    <n v="724"/>
  </r>
  <r>
    <n v="2"/>
    <x v="1"/>
    <n v="715"/>
  </r>
  <r>
    <n v="3"/>
    <x v="0"/>
    <n v="674"/>
  </r>
  <r>
    <n v="4"/>
    <x v="1"/>
    <n v="743"/>
  </r>
  <r>
    <n v="5"/>
    <x v="1"/>
    <n v="882"/>
  </r>
  <r>
    <n v="6"/>
    <x v="0"/>
    <n v="758"/>
  </r>
  <r>
    <n v="7"/>
    <x v="1"/>
    <n v="820"/>
  </r>
  <r>
    <n v="8"/>
    <x v="1"/>
    <n v="803"/>
  </r>
  <r>
    <n v="9"/>
    <x v="1"/>
    <n v="741"/>
  </r>
  <r>
    <n v="10"/>
    <x v="0"/>
    <n v="789"/>
  </r>
  <r>
    <n v="11"/>
    <x v="0"/>
    <n v="714"/>
  </r>
  <r>
    <n v="12"/>
    <x v="1"/>
    <n v="730"/>
  </r>
  <r>
    <n v="13"/>
    <x v="0"/>
    <n v="641"/>
  </r>
  <r>
    <n v="14"/>
    <x v="0"/>
    <n v="794"/>
  </r>
  <r>
    <n v="15"/>
    <x v="1"/>
    <n v="82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F379FF4-65F0-4ABE-9EFE-83430251E71C}" name="ピボットテーブル4" cacheId="2" applyNumberFormats="0" applyBorderFormats="0" applyFontFormats="0" applyPatternFormats="0" applyAlignmentFormats="0" applyWidthHeightFormats="1" dataCaption="値" updatedVersion="8" minRefreshableVersion="3" useAutoFormatting="1" itemPrintTitles="1" createdVersion="8" indent="0" outline="1" outlineData="1" multipleFieldFilters="0">
  <location ref="E79:H82" firstHeaderRow="0" firstDataRow="1" firstDataCol="1"/>
  <pivotFields count="3">
    <pivotField showAll="0"/>
    <pivotField axis="axisRow" showAll="0">
      <items count="3">
        <item x="0"/>
        <item x="1"/>
        <item t="default"/>
      </items>
    </pivotField>
    <pivotField dataField="1" showAll="0"/>
  </pivotFields>
  <rowFields count="1">
    <field x="1"/>
  </rowFields>
  <rowItems count="3">
    <i>
      <x/>
    </i>
    <i>
      <x v="1"/>
    </i>
    <i t="grand">
      <x/>
    </i>
  </rowItems>
  <colFields count="1">
    <field x="-2"/>
  </colFields>
  <colItems count="3">
    <i>
      <x/>
    </i>
    <i i="1">
      <x v="1"/>
    </i>
    <i i="2">
      <x v="2"/>
    </i>
  </colItems>
  <dataFields count="3">
    <dataField name="個数 / 購買金額2" fld="2" subtotal="count" baseField="1" baseItem="0"/>
    <dataField name="合計 / 購買金額" fld="2" baseField="0" baseItem="0"/>
    <dataField name="平均 / 購買金額2" fld="2" subtotal="average" baseField="1" baseItem="0" numFmtId="177"/>
  </dataFields>
  <formats count="3">
    <format dxfId="4">
      <pivotArea collapsedLevelsAreSubtotals="1" fieldPosition="0">
        <references count="2">
          <reference field="4294967294" count="1" selected="0">
            <x v="2"/>
          </reference>
          <reference field="1" count="1">
            <x v="0"/>
          </reference>
        </references>
      </pivotArea>
    </format>
    <format dxfId="3">
      <pivotArea field="1" grandRow="1" outline="0" collapsedLevelsAreSubtotals="1" axis="axisRow" fieldPosition="0">
        <references count="1">
          <reference field="4294967294" count="1" selected="0">
            <x v="2"/>
          </reference>
        </references>
      </pivotArea>
    </format>
    <format dxfId="2">
      <pivotArea outline="0" collapsedLevelsAreSubtotals="1" fieldPosition="0">
        <references count="1">
          <reference field="4294967294" count="1" selected="0">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F716C8F-4AC2-41BC-92BC-3EF456178E1B}" name="ピボットテーブル1" cacheId="0" applyNumberFormats="0" applyBorderFormats="0" applyFontFormats="0" applyPatternFormats="0" applyAlignmentFormats="0" applyWidthHeightFormats="1" dataCaption="値" updatedVersion="8" minRefreshableVersion="3" useAutoFormatting="1" itemPrintTitles="1" createdVersion="8" indent="0" outline="1" outlineData="1" multipleFieldFilters="0">
  <location ref="A3:B6" firstHeaderRow="1" firstDataRow="1" firstDataCol="1"/>
  <pivotFields count="4">
    <pivotField showAll="0"/>
    <pivotField axis="axisRow" showAll="0">
      <items count="3">
        <item x="0"/>
        <item x="1"/>
        <item t="default"/>
      </items>
    </pivotField>
    <pivotField showAll="0"/>
    <pivotField dataField="1" numFmtId="38" showAll="0"/>
  </pivotFields>
  <rowFields count="1">
    <field x="1"/>
  </rowFields>
  <rowItems count="3">
    <i>
      <x/>
    </i>
    <i>
      <x v="1"/>
    </i>
    <i t="grand">
      <x/>
    </i>
  </rowItems>
  <colItems count="1">
    <i/>
  </colItems>
  <dataFields count="1">
    <dataField name="平均 / 購入金額" fld="3" subtotal="average" baseField="1" baseItem="0"/>
  </dataFields>
  <formats count="2">
    <format dxfId="1">
      <pivotArea collapsedLevelsAreSubtotals="1" fieldPosition="0">
        <references count="1">
          <reference field="1" count="1">
            <x v="1"/>
          </reference>
        </references>
      </pivotArea>
    </format>
    <format dxfId="0">
      <pivotArea grandRow="1"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9279E133-5F39-465F-9D74-8DF536985C69}" name="ピボットテーブル3" cacheId="1" applyNumberFormats="0" applyBorderFormats="0" applyFontFormats="0" applyPatternFormats="0" applyAlignmentFormats="0" applyWidthHeightFormats="1" dataCaption="値" updatedVersion="8" minRefreshableVersion="3" useAutoFormatting="1" itemPrintTitles="1" createdVersion="8" indent="0" outline="1" outlineData="1" multipleFieldFilters="0" chartFormat="3">
  <location ref="A13:E17" firstHeaderRow="1" firstDataRow="2" firstDataCol="1"/>
  <pivotFields count="6">
    <pivotField showAll="0"/>
    <pivotField axis="axisRow" showAll="0">
      <items count="3">
        <item x="0"/>
        <item x="1"/>
        <item t="default"/>
      </items>
    </pivotField>
    <pivotField showAll="0"/>
    <pivotField numFmtId="38" showAll="0"/>
    <pivotField axis="axisCol" dataField="1" showAll="0">
      <items count="4">
        <item x="2"/>
        <item x="0"/>
        <item x="1"/>
        <item t="default"/>
      </items>
    </pivotField>
    <pivotField showAll="0"/>
  </pivotFields>
  <rowFields count="1">
    <field x="1"/>
  </rowFields>
  <rowItems count="3">
    <i>
      <x/>
    </i>
    <i>
      <x v="1"/>
    </i>
    <i t="grand">
      <x/>
    </i>
  </rowItems>
  <colFields count="1">
    <field x="4"/>
  </colFields>
  <colItems count="4">
    <i>
      <x/>
    </i>
    <i>
      <x v="1"/>
    </i>
    <i>
      <x v="2"/>
    </i>
    <i t="grand">
      <x/>
    </i>
  </colItems>
  <dataFields count="1">
    <dataField name="個数 / 購買ランク" fld="4" subtotal="count" showDataAs="percentOfRow" baseField="1" baseItem="0" numFmtId="10"/>
  </dataFields>
  <chartFormats count="3">
    <chartFormat chart="2" format="0" series="1">
      <pivotArea type="data" outline="0" fieldPosition="0">
        <references count="2">
          <reference field="4294967294" count="1" selected="0">
            <x v="0"/>
          </reference>
          <reference field="4" count="1" selected="0">
            <x v="0"/>
          </reference>
        </references>
      </pivotArea>
    </chartFormat>
    <chartFormat chart="2" format="1" series="1">
      <pivotArea type="data" outline="0" fieldPosition="0">
        <references count="2">
          <reference field="4294967294" count="1" selected="0">
            <x v="0"/>
          </reference>
          <reference field="4" count="1" selected="0">
            <x v="1"/>
          </reference>
        </references>
      </pivotArea>
    </chartFormat>
    <chartFormat chart="2" format="2" series="1">
      <pivotArea type="data" outline="0" fieldPosition="0">
        <references count="2">
          <reference field="4294967294" count="1" selected="0">
            <x v="0"/>
          </reference>
          <reference field="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3530611E-FC67-4571-97CC-DF3EB959D544}" name="ピボットテーブル2" cacheId="0" applyNumberFormats="0" applyBorderFormats="0" applyFontFormats="0" applyPatternFormats="0" applyAlignmentFormats="0" applyWidthHeightFormats="1" dataCaption="値" updatedVersion="8" minRefreshableVersion="3" useAutoFormatting="1" itemPrintTitles="1" createdVersion="8" indent="0" outline="1" outlineData="1" multipleFieldFilters="0">
  <location ref="A8:B11" firstHeaderRow="1" firstDataRow="1" firstDataCol="1"/>
  <pivotFields count="4">
    <pivotField showAll="0"/>
    <pivotField axis="axisRow" showAll="0">
      <items count="3">
        <item x="0"/>
        <item x="1"/>
        <item t="default"/>
      </items>
    </pivotField>
    <pivotField showAll="0"/>
    <pivotField dataField="1" numFmtId="38" showAll="0"/>
  </pivotFields>
  <rowFields count="1">
    <field x="1"/>
  </rowFields>
  <rowItems count="3">
    <i>
      <x/>
    </i>
    <i>
      <x v="1"/>
    </i>
    <i t="grand">
      <x/>
    </i>
  </rowItems>
  <colItems count="1">
    <i/>
  </colItems>
  <dataFields count="1">
    <dataField name="個数 / 購入金額" fld="3" subtotal="count"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life.mattoco.jp/post/2020010801.html"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bellcurve.jp/statistics/course/17950.html"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www.officepro.jp/excelgraph/histogram/index3.html"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www.stat.go.jp/naruhodo/10_tokucho/chirabari.html"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4.xml"/><Relationship Id="rId2" Type="http://schemas.openxmlformats.org/officeDocument/2006/relationships/pivotTable" Target="../pivotTables/pivotTable3.xml"/><Relationship Id="rId1" Type="http://schemas.openxmlformats.org/officeDocument/2006/relationships/pivotTable" Target="../pivotTables/pivotTable2.xml"/><Relationship Id="rId4"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1000"/>
  <sheetViews>
    <sheetView workbookViewId="0"/>
  </sheetViews>
  <sheetFormatPr defaultColWidth="14.44140625" defaultRowHeight="15" customHeight="1"/>
  <cols>
    <col min="1" max="1" width="17.109375" customWidth="1"/>
    <col min="2" max="2" width="13.5546875" customWidth="1"/>
    <col min="3" max="3" width="8.6640625" customWidth="1"/>
    <col min="4" max="4" width="11.44140625" customWidth="1"/>
    <col min="5" max="5" width="17.109375" customWidth="1"/>
    <col min="6" max="6" width="12.109375" customWidth="1"/>
    <col min="7" max="7" width="12" customWidth="1"/>
    <col min="8" max="8" width="13.44140625" customWidth="1"/>
    <col min="9" max="9" width="22.44140625" customWidth="1"/>
    <col min="10" max="11" width="8.6640625" customWidth="1"/>
    <col min="12" max="12" width="17.6640625" customWidth="1"/>
    <col min="13" max="26" width="8.6640625" customWidth="1"/>
  </cols>
  <sheetData>
    <row r="1" spans="1:13" ht="18" customHeight="1">
      <c r="G1" s="1" t="s">
        <v>0</v>
      </c>
      <c r="H1" s="2" t="s">
        <v>1</v>
      </c>
    </row>
    <row r="2" spans="1:13" ht="18" customHeight="1">
      <c r="G2" s="3" t="s">
        <v>2</v>
      </c>
      <c r="H2" s="142" t="s">
        <v>3</v>
      </c>
      <c r="I2" s="143"/>
      <c r="J2" s="143"/>
      <c r="K2" s="144"/>
    </row>
    <row r="3" spans="1:13" ht="18" customHeight="1">
      <c r="G3" s="3" t="s">
        <v>4</v>
      </c>
      <c r="H3" s="142" t="s">
        <v>5</v>
      </c>
      <c r="I3" s="143"/>
      <c r="J3" s="143"/>
      <c r="K3" s="144"/>
    </row>
    <row r="4" spans="1:13" ht="18" customHeight="1">
      <c r="G4" s="3" t="s">
        <v>0</v>
      </c>
      <c r="H4" s="142" t="s">
        <v>6</v>
      </c>
      <c r="I4" s="143"/>
      <c r="J4" s="143"/>
      <c r="K4" s="144"/>
    </row>
    <row r="5" spans="1:13" ht="18" customHeight="1">
      <c r="A5" s="2" t="s">
        <v>7</v>
      </c>
      <c r="D5" s="2" t="s">
        <v>8</v>
      </c>
      <c r="G5" s="2" t="s">
        <v>9</v>
      </c>
    </row>
    <row r="6" spans="1:13" ht="18" customHeight="1">
      <c r="A6" s="4" t="s">
        <v>10</v>
      </c>
      <c r="B6" s="4" t="s">
        <v>11</v>
      </c>
      <c r="D6" s="4" t="s">
        <v>12</v>
      </c>
      <c r="E6" s="4" t="s">
        <v>13</v>
      </c>
      <c r="G6" s="4" t="s">
        <v>14</v>
      </c>
      <c r="H6" s="4" t="s">
        <v>15</v>
      </c>
      <c r="I6" s="5" t="s">
        <v>16</v>
      </c>
      <c r="J6" s="4" t="s">
        <v>17</v>
      </c>
      <c r="L6" s="4" t="s">
        <v>14</v>
      </c>
      <c r="M6" s="4" t="s">
        <v>15</v>
      </c>
    </row>
    <row r="7" spans="1:13" ht="18" customHeight="1">
      <c r="A7" s="6" t="s">
        <v>18</v>
      </c>
      <c r="B7" s="7">
        <v>123</v>
      </c>
      <c r="D7" s="6">
        <v>1</v>
      </c>
      <c r="E7" s="7">
        <v>11</v>
      </c>
      <c r="G7" s="7" t="s">
        <v>19</v>
      </c>
      <c r="H7" s="7">
        <v>1200</v>
      </c>
      <c r="I7" s="7">
        <f t="shared" ref="I7:I18" si="0">H7-$H$20</f>
        <v>175</v>
      </c>
      <c r="J7" s="7">
        <f t="shared" ref="J7:J18" si="1">I7^2</f>
        <v>30625</v>
      </c>
      <c r="L7" s="6" t="s">
        <v>19</v>
      </c>
      <c r="M7" s="7">
        <v>1200</v>
      </c>
    </row>
    <row r="8" spans="1:13" ht="18" customHeight="1">
      <c r="A8" s="6" t="s">
        <v>20</v>
      </c>
      <c r="B8" s="7">
        <v>154</v>
      </c>
      <c r="D8" s="6">
        <v>2</v>
      </c>
      <c r="E8" s="7">
        <v>1</v>
      </c>
      <c r="G8" s="7" t="s">
        <v>21</v>
      </c>
      <c r="H8" s="7">
        <v>1600</v>
      </c>
      <c r="I8" s="7">
        <f t="shared" si="0"/>
        <v>575</v>
      </c>
      <c r="J8" s="7">
        <f t="shared" si="1"/>
        <v>330625</v>
      </c>
      <c r="L8" s="6" t="s">
        <v>21</v>
      </c>
      <c r="M8" s="7">
        <v>1600</v>
      </c>
    </row>
    <row r="9" spans="1:13" ht="18" customHeight="1">
      <c r="A9" s="6" t="s">
        <v>22</v>
      </c>
      <c r="B9" s="7">
        <v>190</v>
      </c>
      <c r="D9" s="6">
        <v>3</v>
      </c>
      <c r="E9" s="7">
        <v>10</v>
      </c>
      <c r="G9" s="7" t="s">
        <v>23</v>
      </c>
      <c r="H9" s="7">
        <v>800</v>
      </c>
      <c r="I9" s="7">
        <f t="shared" si="0"/>
        <v>-225</v>
      </c>
      <c r="J9" s="7">
        <f t="shared" si="1"/>
        <v>50625</v>
      </c>
      <c r="L9" s="6" t="s">
        <v>23</v>
      </c>
      <c r="M9" s="7">
        <v>800</v>
      </c>
    </row>
    <row r="10" spans="1:13" ht="18" customHeight="1">
      <c r="A10" s="6" t="s">
        <v>24</v>
      </c>
      <c r="B10" s="7">
        <v>30</v>
      </c>
      <c r="D10" s="6">
        <v>4</v>
      </c>
      <c r="E10" s="7">
        <v>12</v>
      </c>
      <c r="G10" s="7" t="s">
        <v>25</v>
      </c>
      <c r="H10" s="7">
        <v>500</v>
      </c>
      <c r="I10" s="7">
        <f t="shared" si="0"/>
        <v>-525</v>
      </c>
      <c r="J10" s="7">
        <f t="shared" si="1"/>
        <v>275625</v>
      </c>
      <c r="L10" s="6" t="s">
        <v>25</v>
      </c>
      <c r="M10" s="7">
        <v>500</v>
      </c>
    </row>
    <row r="11" spans="1:13" ht="18" customHeight="1">
      <c r="A11" s="6" t="s">
        <v>26</v>
      </c>
      <c r="B11" s="7">
        <v>85</v>
      </c>
      <c r="D11" s="6">
        <v>5</v>
      </c>
      <c r="E11" s="7">
        <v>2</v>
      </c>
      <c r="G11" s="7" t="s">
        <v>27</v>
      </c>
      <c r="H11" s="7">
        <v>1300</v>
      </c>
      <c r="I11" s="7">
        <f t="shared" si="0"/>
        <v>275</v>
      </c>
      <c r="J11" s="7">
        <f t="shared" si="1"/>
        <v>75625</v>
      </c>
      <c r="L11" s="6" t="s">
        <v>27</v>
      </c>
      <c r="M11" s="7">
        <v>1300</v>
      </c>
    </row>
    <row r="12" spans="1:13" ht="18" customHeight="1">
      <c r="A12" s="6" t="s">
        <v>28</v>
      </c>
      <c r="B12" s="7">
        <v>51</v>
      </c>
      <c r="D12" s="6">
        <v>6</v>
      </c>
      <c r="E12" s="7">
        <v>3</v>
      </c>
      <c r="G12" s="7" t="s">
        <v>29</v>
      </c>
      <c r="H12" s="7">
        <v>900</v>
      </c>
      <c r="I12" s="7">
        <f t="shared" si="0"/>
        <v>-125</v>
      </c>
      <c r="J12" s="7">
        <f t="shared" si="1"/>
        <v>15625</v>
      </c>
      <c r="L12" s="6" t="s">
        <v>29</v>
      </c>
      <c r="M12" s="7">
        <v>900</v>
      </c>
    </row>
    <row r="13" spans="1:13" ht="18" customHeight="1">
      <c r="A13" s="6" t="s">
        <v>30</v>
      </c>
      <c r="B13" s="7">
        <v>60</v>
      </c>
      <c r="D13" s="6">
        <v>7</v>
      </c>
      <c r="E13" s="7">
        <v>10</v>
      </c>
      <c r="G13" s="7" t="s">
        <v>31</v>
      </c>
      <c r="H13" s="7">
        <v>1200</v>
      </c>
      <c r="I13" s="7">
        <f t="shared" si="0"/>
        <v>175</v>
      </c>
      <c r="J13" s="7">
        <f t="shared" si="1"/>
        <v>30625</v>
      </c>
      <c r="L13" s="6" t="s">
        <v>31</v>
      </c>
      <c r="M13" s="7">
        <v>1200</v>
      </c>
    </row>
    <row r="14" spans="1:13" ht="18" customHeight="1">
      <c r="A14" s="6" t="s">
        <v>32</v>
      </c>
      <c r="B14" s="7">
        <f>SUM(B7:B13)</f>
        <v>693</v>
      </c>
      <c r="D14" s="6">
        <v>8</v>
      </c>
      <c r="E14" s="7">
        <v>11</v>
      </c>
      <c r="G14" s="7" t="s">
        <v>33</v>
      </c>
      <c r="H14" s="7">
        <v>700</v>
      </c>
      <c r="I14" s="7">
        <f t="shared" si="0"/>
        <v>-325</v>
      </c>
      <c r="J14" s="7">
        <f t="shared" si="1"/>
        <v>105625</v>
      </c>
      <c r="L14" s="6" t="s">
        <v>33</v>
      </c>
      <c r="M14" s="7">
        <v>700</v>
      </c>
    </row>
    <row r="15" spans="1:13" ht="18" customHeight="1">
      <c r="A15" s="6" t="s">
        <v>34</v>
      </c>
      <c r="B15" s="7">
        <f>AVERAGE(B7:B13)</f>
        <v>99</v>
      </c>
      <c r="D15" s="6">
        <v>9</v>
      </c>
      <c r="E15" s="7">
        <v>2</v>
      </c>
      <c r="G15" s="7" t="s">
        <v>35</v>
      </c>
      <c r="H15" s="7">
        <v>800</v>
      </c>
      <c r="I15" s="7">
        <f t="shared" si="0"/>
        <v>-225</v>
      </c>
      <c r="J15" s="7">
        <f t="shared" si="1"/>
        <v>50625</v>
      </c>
      <c r="L15" s="6" t="s">
        <v>35</v>
      </c>
      <c r="M15" s="7">
        <v>800</v>
      </c>
    </row>
    <row r="16" spans="1:13" ht="18" customHeight="1">
      <c r="D16" s="6">
        <v>10</v>
      </c>
      <c r="E16" s="7">
        <v>1</v>
      </c>
      <c r="G16" s="7" t="s">
        <v>36</v>
      </c>
      <c r="H16" s="7">
        <v>1400</v>
      </c>
      <c r="I16" s="7">
        <f t="shared" si="0"/>
        <v>375</v>
      </c>
      <c r="J16" s="7">
        <f t="shared" si="1"/>
        <v>140625</v>
      </c>
      <c r="L16" s="6" t="s">
        <v>36</v>
      </c>
      <c r="M16" s="7">
        <v>1400</v>
      </c>
    </row>
    <row r="17" spans="3:13" ht="18" customHeight="1">
      <c r="D17" s="6">
        <v>11</v>
      </c>
      <c r="E17" s="7">
        <v>12</v>
      </c>
      <c r="G17" s="7" t="s">
        <v>37</v>
      </c>
      <c r="H17" s="7">
        <v>1300</v>
      </c>
      <c r="I17" s="7">
        <f t="shared" si="0"/>
        <v>275</v>
      </c>
      <c r="J17" s="7">
        <f t="shared" si="1"/>
        <v>75625</v>
      </c>
      <c r="L17" s="6" t="s">
        <v>37</v>
      </c>
      <c r="M17" s="7">
        <v>1300</v>
      </c>
    </row>
    <row r="18" spans="3:13" ht="18" customHeight="1">
      <c r="D18" s="6">
        <v>12</v>
      </c>
      <c r="E18" s="7">
        <v>2</v>
      </c>
      <c r="G18" s="7" t="s">
        <v>38</v>
      </c>
      <c r="H18" s="7">
        <v>600</v>
      </c>
      <c r="I18" s="7">
        <f t="shared" si="0"/>
        <v>-425</v>
      </c>
      <c r="J18" s="7">
        <f t="shared" si="1"/>
        <v>180625</v>
      </c>
      <c r="L18" s="6" t="s">
        <v>38</v>
      </c>
      <c r="M18" s="7">
        <v>600</v>
      </c>
    </row>
    <row r="19" spans="3:13" ht="18" customHeight="1">
      <c r="D19" s="6">
        <v>13</v>
      </c>
      <c r="E19" s="7">
        <v>11</v>
      </c>
    </row>
    <row r="20" spans="3:13" ht="18" customHeight="1">
      <c r="D20" s="6">
        <v>14</v>
      </c>
      <c r="E20" s="7">
        <v>12</v>
      </c>
      <c r="G20" s="8" t="s">
        <v>39</v>
      </c>
      <c r="H20" s="7">
        <f>AVERAGE(H7:H18)</f>
        <v>1025</v>
      </c>
      <c r="L20" s="8" t="s">
        <v>40</v>
      </c>
      <c r="M20" s="9">
        <f>_xlfn.STDEV.P(M7:M18)</f>
        <v>336.9594436525955</v>
      </c>
    </row>
    <row r="21" spans="3:13" ht="18" customHeight="1">
      <c r="D21" s="6">
        <v>15</v>
      </c>
      <c r="E21" s="7">
        <v>8</v>
      </c>
      <c r="G21" s="8" t="s">
        <v>4</v>
      </c>
      <c r="H21" s="9">
        <f>AVERAGE(J7:J18)</f>
        <v>113541.66666666667</v>
      </c>
      <c r="L21" s="8" t="s">
        <v>41</v>
      </c>
      <c r="M21" s="9">
        <f>_xlfn.STDEV.S(M7:M18)</f>
        <v>351.94266061907922</v>
      </c>
    </row>
    <row r="22" spans="3:13" ht="18" customHeight="1">
      <c r="D22" s="6">
        <v>16</v>
      </c>
      <c r="E22" s="7">
        <v>11</v>
      </c>
      <c r="G22" s="8" t="s">
        <v>0</v>
      </c>
      <c r="H22" s="9">
        <f>SQRT(H21)</f>
        <v>336.9594436525955</v>
      </c>
    </row>
    <row r="23" spans="3:13" ht="18" customHeight="1">
      <c r="G23" s="8" t="s">
        <v>42</v>
      </c>
      <c r="H23" s="7">
        <f>SUM(I7:I18)</f>
        <v>0</v>
      </c>
      <c r="K23" s="2" t="s">
        <v>43</v>
      </c>
    </row>
    <row r="24" spans="3:13" ht="18" customHeight="1">
      <c r="D24" s="4" t="s">
        <v>44</v>
      </c>
      <c r="E24" s="9">
        <f>AVERAGE(E7:E22)</f>
        <v>7.4375</v>
      </c>
      <c r="K24" s="4" t="s">
        <v>45</v>
      </c>
      <c r="L24" s="4" t="s">
        <v>46</v>
      </c>
    </row>
    <row r="25" spans="3:13" ht="18" customHeight="1">
      <c r="D25" s="4" t="s">
        <v>47</v>
      </c>
      <c r="E25" s="7">
        <f>MEDIAN(E7:E22)</f>
        <v>10</v>
      </c>
      <c r="K25" s="6" t="s">
        <v>48</v>
      </c>
      <c r="L25" s="6">
        <v>206</v>
      </c>
    </row>
    <row r="26" spans="3:13" ht="18" customHeight="1">
      <c r="D26" s="4" t="s">
        <v>49</v>
      </c>
      <c r="E26" s="7">
        <f>_xlfn.MODE.SNGL(E7:E22)</f>
        <v>11</v>
      </c>
      <c r="K26" s="6" t="s">
        <v>14</v>
      </c>
      <c r="L26" s="6">
        <v>76</v>
      </c>
    </row>
    <row r="27" spans="3:13" ht="18" customHeight="1">
      <c r="K27" s="6" t="s">
        <v>50</v>
      </c>
      <c r="L27" s="6">
        <v>68</v>
      </c>
    </row>
    <row r="28" spans="3:13" ht="18" customHeight="1">
      <c r="C28" s="7">
        <v>520</v>
      </c>
      <c r="D28" s="7">
        <v>480</v>
      </c>
      <c r="E28" s="7">
        <v>720</v>
      </c>
      <c r="F28" s="7">
        <v>890</v>
      </c>
      <c r="G28" s="7">
        <v>980</v>
      </c>
      <c r="H28" s="7">
        <v>1500</v>
      </c>
      <c r="K28" s="6" t="s">
        <v>51</v>
      </c>
      <c r="L28" s="6">
        <v>102</v>
      </c>
    </row>
    <row r="29" spans="3:13" ht="18" customHeight="1">
      <c r="C29" s="2">
        <v>480</v>
      </c>
      <c r="D29" s="2">
        <v>520</v>
      </c>
      <c r="E29" s="2">
        <v>720</v>
      </c>
      <c r="F29" s="2">
        <v>890</v>
      </c>
      <c r="G29" s="2">
        <v>980</v>
      </c>
      <c r="H29" s="2">
        <v>1500</v>
      </c>
      <c r="K29" s="6" t="s">
        <v>52</v>
      </c>
      <c r="L29" s="6">
        <v>98</v>
      </c>
    </row>
    <row r="30" spans="3:13" ht="18" customHeight="1">
      <c r="C30" s="1" t="s">
        <v>47</v>
      </c>
      <c r="D30" s="2">
        <f>MEDIAN(C29:H29)</f>
        <v>805</v>
      </c>
      <c r="K30" s="6" t="s">
        <v>53</v>
      </c>
      <c r="L30" s="6">
        <v>256</v>
      </c>
    </row>
    <row r="31" spans="3:13" ht="18" customHeight="1">
      <c r="K31" s="6" t="s">
        <v>54</v>
      </c>
      <c r="L31" s="6">
        <v>229</v>
      </c>
    </row>
    <row r="32" spans="3:13" ht="18" customHeight="1">
      <c r="C32" s="1" t="s">
        <v>49</v>
      </c>
      <c r="D32" s="2" t="s">
        <v>55</v>
      </c>
    </row>
    <row r="33" spans="3:12" ht="18" customHeight="1">
      <c r="D33" s="2" t="s">
        <v>56</v>
      </c>
      <c r="K33" s="10" t="s">
        <v>0</v>
      </c>
      <c r="L33" s="2">
        <f>_xlfn.STDEV.P(L25:L31)</f>
        <v>73.473860408075097</v>
      </c>
    </row>
    <row r="34" spans="3:12" ht="18" customHeight="1">
      <c r="D34" s="2" t="s">
        <v>57</v>
      </c>
    </row>
    <row r="35" spans="3:12" ht="18" customHeight="1">
      <c r="D35" s="1" t="s">
        <v>58</v>
      </c>
      <c r="I35" s="2" t="s">
        <v>59</v>
      </c>
    </row>
    <row r="36" spans="3:12" ht="18" customHeight="1"/>
    <row r="37" spans="3:12" ht="18" customHeight="1">
      <c r="D37" s="2" t="s">
        <v>60</v>
      </c>
    </row>
    <row r="38" spans="3:12" ht="18" customHeight="1">
      <c r="D38" s="2" t="s">
        <v>61</v>
      </c>
    </row>
    <row r="39" spans="3:12" ht="18" customHeight="1">
      <c r="D39" s="8" t="s">
        <v>62</v>
      </c>
      <c r="E39" s="8" t="s">
        <v>63</v>
      </c>
      <c r="F39" s="8" t="s">
        <v>64</v>
      </c>
      <c r="G39" s="8" t="s">
        <v>65</v>
      </c>
      <c r="H39" s="8" t="s">
        <v>66</v>
      </c>
      <c r="I39" s="8" t="s">
        <v>67</v>
      </c>
      <c r="J39" s="8" t="s">
        <v>68</v>
      </c>
      <c r="K39" s="8" t="s">
        <v>69</v>
      </c>
    </row>
    <row r="40" spans="3:12" ht="18" customHeight="1">
      <c r="D40" s="8" t="s">
        <v>70</v>
      </c>
      <c r="E40" s="7">
        <v>0</v>
      </c>
      <c r="F40" s="7">
        <v>6</v>
      </c>
      <c r="G40" s="7">
        <v>0</v>
      </c>
      <c r="H40" s="7">
        <v>0</v>
      </c>
      <c r="I40" s="7">
        <v>0</v>
      </c>
      <c r="J40" s="7">
        <v>0</v>
      </c>
      <c r="K40" s="7">
        <f>SUM(E40:J40)</f>
        <v>6</v>
      </c>
    </row>
    <row r="41" spans="3:12" ht="18" customHeight="1">
      <c r="D41" s="8" t="s">
        <v>44</v>
      </c>
      <c r="E41" s="7">
        <f>AVERAGE(E40:J40)</f>
        <v>1</v>
      </c>
      <c r="F41" s="2" t="s">
        <v>71</v>
      </c>
    </row>
    <row r="42" spans="3:12" ht="18" customHeight="1">
      <c r="D42" s="8" t="s">
        <v>49</v>
      </c>
      <c r="E42" s="7">
        <f>_xlfn.MODE.SNGL(E40:J40)</f>
        <v>0</v>
      </c>
      <c r="F42" s="2" t="s">
        <v>72</v>
      </c>
    </row>
    <row r="43" spans="3:12" ht="18" customHeight="1"/>
    <row r="44" spans="3:12" ht="18" customHeight="1"/>
    <row r="45" spans="3:12" ht="18" customHeight="1">
      <c r="C45" s="1" t="s">
        <v>73</v>
      </c>
    </row>
    <row r="46" spans="3:12" ht="18" customHeight="1">
      <c r="D46" s="2" t="s">
        <v>74</v>
      </c>
    </row>
    <row r="47" spans="3:12" ht="18" customHeight="1">
      <c r="D47" s="2" t="s">
        <v>75</v>
      </c>
    </row>
    <row r="48" spans="3:12" ht="18" customHeight="1"/>
    <row r="49" spans="4:10" ht="18" customHeight="1">
      <c r="D49" s="2" t="s">
        <v>76</v>
      </c>
    </row>
    <row r="50" spans="4:10" ht="18" customHeight="1">
      <c r="D50" s="4" t="s">
        <v>14</v>
      </c>
      <c r="E50" s="4" t="s">
        <v>77</v>
      </c>
      <c r="F50" s="4" t="s">
        <v>78</v>
      </c>
    </row>
    <row r="51" spans="4:10" ht="18" customHeight="1">
      <c r="D51" s="6" t="s">
        <v>79</v>
      </c>
      <c r="E51" s="7">
        <v>30</v>
      </c>
      <c r="F51" s="7">
        <v>340</v>
      </c>
    </row>
    <row r="52" spans="4:10" ht="18" customHeight="1">
      <c r="D52" s="6" t="s">
        <v>80</v>
      </c>
      <c r="E52" s="7">
        <v>20</v>
      </c>
      <c r="F52" s="7">
        <v>400</v>
      </c>
    </row>
    <row r="53" spans="4:10" ht="18" customHeight="1">
      <c r="D53" s="6" t="s">
        <v>81</v>
      </c>
      <c r="E53" s="7">
        <v>40</v>
      </c>
      <c r="F53" s="7">
        <v>560</v>
      </c>
    </row>
    <row r="54" spans="4:10" ht="18" customHeight="1">
      <c r="D54" s="6" t="s">
        <v>82</v>
      </c>
      <c r="E54" s="7">
        <v>90</v>
      </c>
      <c r="F54" s="7">
        <v>550</v>
      </c>
    </row>
    <row r="55" spans="4:10" ht="18" customHeight="1">
      <c r="D55" s="6" t="s">
        <v>83</v>
      </c>
      <c r="E55" s="7">
        <v>100</v>
      </c>
      <c r="F55" s="7">
        <v>480</v>
      </c>
    </row>
    <row r="56" spans="4:10" ht="18" customHeight="1">
      <c r="D56" s="6" t="s">
        <v>84</v>
      </c>
      <c r="E56" s="7">
        <v>60</v>
      </c>
      <c r="F56" s="7">
        <v>320</v>
      </c>
    </row>
    <row r="57" spans="4:10" ht="18" customHeight="1">
      <c r="D57" s="6" t="s">
        <v>85</v>
      </c>
      <c r="E57" s="7">
        <v>20</v>
      </c>
      <c r="F57" s="7">
        <v>610</v>
      </c>
    </row>
    <row r="58" spans="4:10" ht="18" customHeight="1">
      <c r="D58" s="6" t="s">
        <v>86</v>
      </c>
      <c r="E58" s="7">
        <v>70</v>
      </c>
      <c r="F58" s="7">
        <v>590</v>
      </c>
    </row>
    <row r="59" spans="4:10" ht="18" customHeight="1">
      <c r="D59" s="6" t="s">
        <v>87</v>
      </c>
      <c r="E59" s="7">
        <v>20</v>
      </c>
      <c r="F59" s="7">
        <v>380</v>
      </c>
    </row>
    <row r="60" spans="4:10" ht="18" customHeight="1">
      <c r="D60" s="6" t="s">
        <v>88</v>
      </c>
      <c r="E60" s="7">
        <v>30</v>
      </c>
      <c r="F60" s="7">
        <v>620</v>
      </c>
    </row>
    <row r="61" spans="4:10" ht="18" customHeight="1">
      <c r="D61" s="6" t="s">
        <v>89</v>
      </c>
      <c r="E61" s="7">
        <v>10</v>
      </c>
      <c r="F61" s="7">
        <v>650</v>
      </c>
    </row>
    <row r="62" spans="4:10" ht="18" customHeight="1">
      <c r="D62" s="6" t="s">
        <v>90</v>
      </c>
      <c r="E62" s="7">
        <v>20</v>
      </c>
      <c r="F62" s="7">
        <v>550</v>
      </c>
    </row>
    <row r="63" spans="4:10" ht="18" customHeight="1">
      <c r="D63" s="10"/>
      <c r="G63" s="10"/>
    </row>
    <row r="64" spans="4:10" ht="18" customHeight="1">
      <c r="D64" s="145" t="s">
        <v>91</v>
      </c>
      <c r="E64" s="146"/>
      <c r="G64" s="145" t="s">
        <v>78</v>
      </c>
      <c r="H64" s="146"/>
      <c r="J64" s="11" t="s">
        <v>92</v>
      </c>
    </row>
    <row r="65" spans="1:8" ht="18" customHeight="1">
      <c r="D65" s="4" t="s">
        <v>93</v>
      </c>
      <c r="E65" s="7">
        <f>MAX(E51:E62)</f>
        <v>100</v>
      </c>
      <c r="F65" s="12"/>
      <c r="G65" s="4" t="s">
        <v>93</v>
      </c>
      <c r="H65" s="7">
        <f>MAX(F51:F62)</f>
        <v>650</v>
      </c>
    </row>
    <row r="66" spans="1:8" ht="18" customHeight="1">
      <c r="D66" s="4" t="s">
        <v>94</v>
      </c>
      <c r="E66" s="7">
        <f>MIN(E51:E62)</f>
        <v>10</v>
      </c>
      <c r="G66" s="4" t="s">
        <v>94</v>
      </c>
      <c r="H66" s="7">
        <f>MIN(F51:F61)</f>
        <v>320</v>
      </c>
    </row>
    <row r="67" spans="1:8" ht="18" customHeight="1">
      <c r="D67" s="4" t="s">
        <v>95</v>
      </c>
      <c r="E67" s="7">
        <f>E65 - E66</f>
        <v>90</v>
      </c>
      <c r="G67" s="4" t="s">
        <v>95</v>
      </c>
      <c r="H67" s="7">
        <f>H65 - H66</f>
        <v>330</v>
      </c>
    </row>
    <row r="68" spans="1:8" ht="18" customHeight="1"/>
    <row r="69" spans="1:8" ht="18" customHeight="1">
      <c r="A69" s="1" t="s">
        <v>96</v>
      </c>
    </row>
    <row r="70" spans="1:8" ht="18" customHeight="1">
      <c r="A70" s="140" t="s">
        <v>97</v>
      </c>
      <c r="B70" s="141"/>
      <c r="C70" s="141"/>
      <c r="D70" s="141"/>
    </row>
    <row r="71" spans="1:8" ht="18" customHeight="1">
      <c r="A71" s="7" t="s">
        <v>98</v>
      </c>
      <c r="B71" s="7" t="s">
        <v>99</v>
      </c>
      <c r="C71" s="7" t="s">
        <v>100</v>
      </c>
      <c r="D71" s="7" t="s">
        <v>101</v>
      </c>
      <c r="E71" s="13"/>
    </row>
    <row r="72" spans="1:8" ht="18" customHeight="1">
      <c r="A72" s="7" t="s">
        <v>102</v>
      </c>
      <c r="B72" s="7" t="s">
        <v>103</v>
      </c>
      <c r="C72" s="7" t="s">
        <v>104</v>
      </c>
      <c r="D72" s="7" t="s">
        <v>105</v>
      </c>
      <c r="E72" s="13"/>
      <c r="F72" s="13" t="s">
        <v>106</v>
      </c>
    </row>
    <row r="73" spans="1:8" ht="18" customHeight="1">
      <c r="A73" s="7" t="s">
        <v>107</v>
      </c>
      <c r="B73" s="7" t="s">
        <v>108</v>
      </c>
      <c r="C73" s="7" t="s">
        <v>109</v>
      </c>
      <c r="D73" s="7" t="s">
        <v>110</v>
      </c>
      <c r="E73" s="13"/>
    </row>
    <row r="74" spans="1:8" ht="18" customHeight="1">
      <c r="A74" s="7" t="s">
        <v>111</v>
      </c>
      <c r="B74" s="7" t="s">
        <v>112</v>
      </c>
      <c r="C74" s="7" t="s">
        <v>113</v>
      </c>
      <c r="D74" s="7" t="s">
        <v>114</v>
      </c>
      <c r="E74" s="13"/>
    </row>
    <row r="75" spans="1:8" ht="18" customHeight="1"/>
    <row r="76" spans="1:8" ht="18" customHeight="1"/>
    <row r="77" spans="1:8" ht="18" customHeight="1"/>
    <row r="78" spans="1:8" ht="18" customHeight="1"/>
    <row r="79" spans="1:8" ht="18" customHeight="1"/>
    <row r="80" spans="1:8"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row r="163" ht="18" customHeight="1"/>
    <row r="164" ht="18" customHeight="1"/>
    <row r="165" ht="18" customHeight="1"/>
    <row r="166" ht="18" customHeight="1"/>
    <row r="167" ht="18" customHeight="1"/>
    <row r="168" ht="18" customHeight="1"/>
    <row r="169" ht="18" customHeight="1"/>
    <row r="170" ht="18" customHeight="1"/>
    <row r="171" ht="18" customHeight="1"/>
    <row r="172" ht="18" customHeight="1"/>
    <row r="173" ht="18" customHeight="1"/>
    <row r="174" ht="18" customHeight="1"/>
    <row r="175" ht="18" customHeight="1"/>
    <row r="176" ht="18" customHeight="1"/>
    <row r="177" ht="18" customHeight="1"/>
    <row r="178" ht="18" customHeight="1"/>
    <row r="179" ht="18" customHeight="1"/>
    <row r="180" ht="18" customHeight="1"/>
    <row r="181" ht="18" customHeight="1"/>
    <row r="182" ht="18" customHeight="1"/>
    <row r="183" ht="18" customHeight="1"/>
    <row r="184" ht="18" customHeight="1"/>
    <row r="185" ht="18" customHeight="1"/>
    <row r="186" ht="18" customHeight="1"/>
    <row r="187" ht="18" customHeight="1"/>
    <row r="188" ht="18" customHeight="1"/>
    <row r="189" ht="18" customHeight="1"/>
    <row r="190" ht="18" customHeight="1"/>
    <row r="191" ht="18" customHeight="1"/>
    <row r="192" ht="18" customHeight="1"/>
    <row r="193" ht="18" customHeight="1"/>
    <row r="194" ht="18" customHeight="1"/>
    <row r="195" ht="18" customHeight="1"/>
    <row r="196" ht="18" customHeight="1"/>
    <row r="197" ht="18" customHeight="1"/>
    <row r="198" ht="18" customHeight="1"/>
    <row r="199" ht="18" customHeight="1"/>
    <row r="200" ht="18" customHeight="1"/>
    <row r="201" ht="18" customHeight="1"/>
    <row r="202" ht="18" customHeight="1"/>
    <row r="203" ht="18" customHeight="1"/>
    <row r="204" ht="18" customHeight="1"/>
    <row r="205" ht="18" customHeight="1"/>
    <row r="206" ht="18" customHeight="1"/>
    <row r="207" ht="18" customHeight="1"/>
    <row r="208"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row r="227" ht="18" customHeight="1"/>
    <row r="228" ht="18" customHeight="1"/>
    <row r="229" ht="18" customHeight="1"/>
    <row r="230" ht="18" customHeight="1"/>
    <row r="231" ht="18" customHeight="1"/>
    <row r="232" ht="18" customHeight="1"/>
    <row r="233" ht="18" customHeight="1"/>
    <row r="234" ht="18" customHeight="1"/>
    <row r="235" ht="18" customHeight="1"/>
    <row r="236" ht="18" customHeight="1"/>
    <row r="237" ht="18" customHeight="1"/>
    <row r="238" ht="18" customHeight="1"/>
    <row r="239" ht="18" customHeight="1"/>
    <row r="240" ht="18" customHeight="1"/>
    <row r="241" ht="18" customHeight="1"/>
    <row r="242" ht="18" customHeight="1"/>
    <row r="243" ht="18" customHeight="1"/>
    <row r="244" ht="18" customHeight="1"/>
    <row r="245" ht="18" customHeight="1"/>
    <row r="246" ht="18" customHeight="1"/>
    <row r="247" ht="18" customHeight="1"/>
    <row r="248" ht="18" customHeight="1"/>
    <row r="249" ht="18" customHeight="1"/>
    <row r="250" ht="18" customHeight="1"/>
    <row r="251" ht="18" customHeight="1"/>
    <row r="252" ht="18" customHeight="1"/>
    <row r="253" ht="18" customHeight="1"/>
    <row r="254" ht="18" customHeight="1"/>
    <row r="255" ht="18" customHeight="1"/>
    <row r="256"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row r="275" ht="18" customHeight="1"/>
    <row r="276" ht="18" customHeight="1"/>
    <row r="277" ht="18" customHeight="1"/>
    <row r="278" ht="18" customHeight="1"/>
    <row r="279" ht="18" customHeight="1"/>
    <row r="280" ht="18" customHeight="1"/>
    <row r="281" ht="18" customHeight="1"/>
    <row r="282" ht="18" customHeight="1"/>
    <row r="283" ht="18" customHeight="1"/>
    <row r="284" ht="18" customHeight="1"/>
    <row r="285" ht="18" customHeight="1"/>
    <row r="286" ht="18" customHeight="1"/>
    <row r="287" ht="18" customHeight="1"/>
    <row r="288" ht="18" customHeight="1"/>
    <row r="289" ht="18" customHeight="1"/>
    <row r="290" ht="18" customHeight="1"/>
    <row r="291" ht="18" customHeight="1"/>
    <row r="292" ht="18" customHeight="1"/>
    <row r="293" ht="18" customHeight="1"/>
    <row r="294" ht="18" customHeight="1"/>
    <row r="295" ht="18" customHeight="1"/>
    <row r="296" ht="18" customHeight="1"/>
    <row r="297" ht="18" customHeight="1"/>
    <row r="298" ht="18" customHeight="1"/>
    <row r="299" ht="18" customHeight="1"/>
    <row r="300" ht="18" customHeight="1"/>
    <row r="301" ht="18" customHeight="1"/>
    <row r="302" ht="18" customHeight="1"/>
    <row r="303" ht="18" customHeight="1"/>
    <row r="304"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row r="387" ht="18" customHeight="1"/>
    <row r="388" ht="18" customHeight="1"/>
    <row r="389" ht="18" customHeight="1"/>
    <row r="390" ht="18" customHeight="1"/>
    <row r="391" ht="18" customHeight="1"/>
    <row r="392" ht="18" customHeight="1"/>
    <row r="393" ht="18" customHeight="1"/>
    <row r="394" ht="18" customHeight="1"/>
    <row r="395" ht="18" customHeight="1"/>
    <row r="396" ht="18" customHeight="1"/>
    <row r="397" ht="18" customHeight="1"/>
    <row r="398" ht="18" customHeight="1"/>
    <row r="399" ht="18" customHeight="1"/>
    <row r="400" ht="18" customHeight="1"/>
    <row r="401" ht="18" customHeight="1"/>
    <row r="402" ht="18" customHeight="1"/>
    <row r="403" ht="18" customHeight="1"/>
    <row r="404" ht="18" customHeight="1"/>
    <row r="405" ht="18" customHeight="1"/>
    <row r="406" ht="18" customHeight="1"/>
    <row r="407" ht="18" customHeight="1"/>
    <row r="408" ht="18" customHeight="1"/>
    <row r="409" ht="18" customHeight="1"/>
    <row r="410" ht="18" customHeight="1"/>
    <row r="411" ht="18" customHeight="1"/>
    <row r="412" ht="18" customHeight="1"/>
    <row r="413" ht="18" customHeight="1"/>
    <row r="414" ht="18" customHeight="1"/>
    <row r="415" ht="18" customHeight="1"/>
    <row r="416" ht="18" customHeight="1"/>
    <row r="417" ht="18" customHeight="1"/>
    <row r="418" ht="18" customHeight="1"/>
    <row r="419" ht="18" customHeight="1"/>
    <row r="420" ht="18" customHeight="1"/>
    <row r="421" ht="18" customHeight="1"/>
    <row r="422" ht="18" customHeight="1"/>
    <row r="423" ht="18" customHeight="1"/>
    <row r="424" ht="18" customHeight="1"/>
    <row r="425" ht="18" customHeight="1"/>
    <row r="426" ht="18" customHeight="1"/>
    <row r="427" ht="18" customHeight="1"/>
    <row r="428" ht="18" customHeight="1"/>
    <row r="429" ht="18" customHeight="1"/>
    <row r="430" ht="18" customHeight="1"/>
    <row r="431" ht="18" customHeight="1"/>
    <row r="432" ht="18" customHeight="1"/>
    <row r="433" ht="18" customHeight="1"/>
    <row r="434" ht="18" customHeight="1"/>
    <row r="435" ht="18" customHeight="1"/>
    <row r="436" ht="18" customHeight="1"/>
    <row r="437" ht="18" customHeight="1"/>
    <row r="438" ht="18" customHeight="1"/>
    <row r="439" ht="18" customHeight="1"/>
    <row r="440" ht="18" customHeight="1"/>
    <row r="441" ht="18" customHeight="1"/>
    <row r="442" ht="18" customHeight="1"/>
    <row r="443" ht="18" customHeight="1"/>
    <row r="444" ht="18" customHeight="1"/>
    <row r="445" ht="18" customHeight="1"/>
    <row r="446" ht="18" customHeight="1"/>
    <row r="447" ht="18" customHeight="1"/>
    <row r="44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row r="992" ht="18" customHeight="1"/>
    <row r="993" ht="18" customHeight="1"/>
    <row r="994" ht="18" customHeight="1"/>
    <row r="995" ht="18" customHeight="1"/>
    <row r="996" ht="18" customHeight="1"/>
    <row r="997" ht="18" customHeight="1"/>
    <row r="998" ht="18" customHeight="1"/>
    <row r="999" ht="18" customHeight="1"/>
    <row r="1000" ht="18" customHeight="1"/>
  </sheetData>
  <mergeCells count="6">
    <mergeCell ref="A70:D70"/>
    <mergeCell ref="H2:K2"/>
    <mergeCell ref="H3:K3"/>
    <mergeCell ref="H4:K4"/>
    <mergeCell ref="D64:E64"/>
    <mergeCell ref="G64:H64"/>
  </mergeCells>
  <phoneticPr fontId="9"/>
  <hyperlinks>
    <hyperlink ref="J64" r:id="rId1" xr:uid="{00000000-0004-0000-0000-000000000000}"/>
  </hyperlinks>
  <pageMargins left="0.7" right="0.7" top="0.75" bottom="0.75" header="0" footer="0"/>
  <pageSetup orientation="landscape"/>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CD81F-0BEA-41E7-A99F-A0386019557F}">
  <dimension ref="A1:R125"/>
  <sheetViews>
    <sheetView topLeftCell="A114" workbookViewId="0">
      <selection activeCell="B115" sqref="B115:D125"/>
    </sheetView>
  </sheetViews>
  <sheetFormatPr defaultRowHeight="14.4"/>
  <cols>
    <col min="1" max="1" width="11.88671875" customWidth="1"/>
    <col min="9" max="9" width="18.44140625" customWidth="1"/>
    <col min="10" max="10" width="13.44140625" customWidth="1"/>
    <col min="11" max="11" width="23.21875" customWidth="1"/>
  </cols>
  <sheetData>
    <row r="1" spans="1:18">
      <c r="A1" s="30" t="s">
        <v>468</v>
      </c>
    </row>
    <row r="2" spans="1:18">
      <c r="A2" s="28" t="s">
        <v>469</v>
      </c>
    </row>
    <row r="3" spans="1:18">
      <c r="A3" s="28" t="s">
        <v>470</v>
      </c>
    </row>
    <row r="4" spans="1:18">
      <c r="A4" s="28" t="s">
        <v>471</v>
      </c>
    </row>
    <row r="6" spans="1:18">
      <c r="A6" s="30" t="s">
        <v>472</v>
      </c>
    </row>
    <row r="7" spans="1:18">
      <c r="A7" s="28" t="s">
        <v>473</v>
      </c>
    </row>
    <row r="8" spans="1:18" ht="15" thickBot="1">
      <c r="K8" s="156" t="s">
        <v>484</v>
      </c>
      <c r="L8" s="157"/>
      <c r="M8" s="157"/>
      <c r="N8" s="157"/>
      <c r="O8" s="157"/>
    </row>
    <row r="9" spans="1:18">
      <c r="A9" s="99" t="s">
        <v>474</v>
      </c>
      <c r="B9" s="99" t="s">
        <v>45</v>
      </c>
      <c r="C9" s="99" t="s">
        <v>475</v>
      </c>
      <c r="D9" s="99" t="s">
        <v>476</v>
      </c>
      <c r="E9" s="99" t="s">
        <v>477</v>
      </c>
      <c r="F9" s="99" t="s">
        <v>478</v>
      </c>
      <c r="G9" s="99" t="s">
        <v>479</v>
      </c>
      <c r="I9" s="105" t="s">
        <v>475</v>
      </c>
      <c r="J9" s="105"/>
      <c r="K9" s="105" t="s">
        <v>480</v>
      </c>
      <c r="L9" s="105"/>
      <c r="M9" s="105" t="s">
        <v>481</v>
      </c>
      <c r="N9" s="105"/>
      <c r="O9" s="105" t="s">
        <v>482</v>
      </c>
      <c r="P9" s="105"/>
      <c r="Q9" s="105" t="s">
        <v>483</v>
      </c>
      <c r="R9" s="105"/>
    </row>
    <row r="10" spans="1:18">
      <c r="A10" s="100">
        <v>42186</v>
      </c>
      <c r="B10" s="101" t="s">
        <v>51</v>
      </c>
      <c r="C10" s="102">
        <v>22.4</v>
      </c>
      <c r="D10" s="102">
        <v>2.2999999999999998</v>
      </c>
      <c r="E10" s="102">
        <v>17.399999999999999</v>
      </c>
      <c r="F10" s="102">
        <v>13.1</v>
      </c>
      <c r="G10" s="102">
        <v>9.6</v>
      </c>
    </row>
    <row r="11" spans="1:18">
      <c r="A11" s="100">
        <v>42187</v>
      </c>
      <c r="B11" s="101" t="s">
        <v>52</v>
      </c>
      <c r="C11" s="102">
        <v>25</v>
      </c>
      <c r="D11" s="102">
        <v>3.8</v>
      </c>
      <c r="E11" s="102">
        <v>15.4</v>
      </c>
      <c r="F11" s="102">
        <v>9.9</v>
      </c>
      <c r="G11" s="102">
        <v>0.6</v>
      </c>
      <c r="I11" s="2" t="s">
        <v>118</v>
      </c>
      <c r="J11">
        <v>30.135483870967732</v>
      </c>
      <c r="K11" s="2" t="s">
        <v>118</v>
      </c>
      <c r="L11">
        <v>4.1483870967741945</v>
      </c>
      <c r="M11" s="2" t="s">
        <v>118</v>
      </c>
      <c r="N11">
        <v>17.693548387096772</v>
      </c>
      <c r="O11" s="2" t="s">
        <v>118</v>
      </c>
      <c r="P11">
        <v>11.141935483870967</v>
      </c>
      <c r="Q11" s="2" t="s">
        <v>118</v>
      </c>
      <c r="R11">
        <v>7.2387096774193544</v>
      </c>
    </row>
    <row r="12" spans="1:18">
      <c r="A12" s="100">
        <v>42188</v>
      </c>
      <c r="B12" s="101" t="s">
        <v>53</v>
      </c>
      <c r="C12" s="102">
        <v>23.4</v>
      </c>
      <c r="D12" s="102">
        <v>3.1</v>
      </c>
      <c r="E12" s="102">
        <v>19.399999999999999</v>
      </c>
      <c r="F12" s="102">
        <v>16.600000000000001</v>
      </c>
      <c r="G12" s="102">
        <v>1.1000000000000001</v>
      </c>
      <c r="I12" s="2" t="s">
        <v>119</v>
      </c>
      <c r="J12">
        <v>0.86481458497714647</v>
      </c>
      <c r="K12" s="2" t="s">
        <v>119</v>
      </c>
      <c r="L12">
        <v>0.14947010113810355</v>
      </c>
      <c r="M12" s="2" t="s">
        <v>119</v>
      </c>
      <c r="N12">
        <v>0.26760328058932925</v>
      </c>
      <c r="O12" s="2" t="s">
        <v>119</v>
      </c>
      <c r="P12">
        <v>0.72479547272358869</v>
      </c>
      <c r="Q12" s="2" t="s">
        <v>119</v>
      </c>
      <c r="R12">
        <v>1.1074204980747009</v>
      </c>
    </row>
    <row r="13" spans="1:18">
      <c r="A13" s="100">
        <v>42189</v>
      </c>
      <c r="B13" s="101" t="s">
        <v>54</v>
      </c>
      <c r="C13" s="102">
        <v>25.9</v>
      </c>
      <c r="D13" s="102">
        <v>4.2</v>
      </c>
      <c r="E13" s="102">
        <v>18.5</v>
      </c>
      <c r="F13" s="102">
        <v>16.600000000000001</v>
      </c>
      <c r="G13" s="102">
        <v>10.6</v>
      </c>
      <c r="I13" s="2" t="s">
        <v>120</v>
      </c>
      <c r="J13">
        <v>32</v>
      </c>
      <c r="K13" s="2" t="s">
        <v>120</v>
      </c>
      <c r="L13">
        <v>4.2</v>
      </c>
      <c r="M13" s="2" t="s">
        <v>120</v>
      </c>
      <c r="N13">
        <v>17.8</v>
      </c>
      <c r="O13" s="2" t="s">
        <v>120</v>
      </c>
      <c r="P13">
        <v>12.2</v>
      </c>
      <c r="Q13" s="2" t="s">
        <v>120</v>
      </c>
      <c r="R13">
        <v>4.4000000000000004</v>
      </c>
    </row>
    <row r="14" spans="1:18">
      <c r="A14" s="100">
        <v>42190</v>
      </c>
      <c r="B14" s="101" t="s">
        <v>48</v>
      </c>
      <c r="C14" s="102">
        <v>21.9</v>
      </c>
      <c r="D14" s="102">
        <v>2.8</v>
      </c>
      <c r="E14" s="102">
        <v>15.3</v>
      </c>
      <c r="F14" s="102">
        <v>12.6</v>
      </c>
      <c r="G14" s="102">
        <v>11.5</v>
      </c>
      <c r="I14" s="2" t="s">
        <v>121</v>
      </c>
      <c r="J14">
        <v>28.9</v>
      </c>
      <c r="K14" s="2" t="s">
        <v>121</v>
      </c>
      <c r="L14">
        <v>4.5999999999999996</v>
      </c>
      <c r="M14" s="2" t="s">
        <v>121</v>
      </c>
      <c r="N14">
        <v>15.3</v>
      </c>
      <c r="O14" s="2" t="s">
        <v>121</v>
      </c>
      <c r="P14">
        <v>12.6</v>
      </c>
      <c r="Q14" s="2" t="s">
        <v>121</v>
      </c>
      <c r="R14">
        <v>0.6</v>
      </c>
    </row>
    <row r="15" spans="1:18">
      <c r="A15" s="100">
        <v>42191</v>
      </c>
      <c r="B15" s="101" t="s">
        <v>14</v>
      </c>
      <c r="C15" s="102">
        <v>21.1</v>
      </c>
      <c r="D15" s="102">
        <v>3</v>
      </c>
      <c r="E15" s="102">
        <v>18.8</v>
      </c>
      <c r="F15" s="102">
        <v>16.7</v>
      </c>
      <c r="G15" s="102">
        <v>7.5</v>
      </c>
      <c r="I15" s="2" t="s">
        <v>0</v>
      </c>
      <c r="J15">
        <v>4.8150838266913913</v>
      </c>
      <c r="K15" s="2" t="s">
        <v>0</v>
      </c>
      <c r="L15">
        <v>0.83221430242533201</v>
      </c>
      <c r="M15" s="2" t="s">
        <v>0</v>
      </c>
      <c r="N15">
        <v>1.4899520090416702</v>
      </c>
      <c r="O15" s="2" t="s">
        <v>0</v>
      </c>
      <c r="P15">
        <v>4.035490403370936</v>
      </c>
      <c r="Q15" s="2" t="s">
        <v>0</v>
      </c>
      <c r="R15">
        <v>6.1658563838477916</v>
      </c>
    </row>
    <row r="16" spans="1:18">
      <c r="A16" s="100">
        <v>42192</v>
      </c>
      <c r="B16" s="101" t="s">
        <v>50</v>
      </c>
      <c r="C16" s="102">
        <v>24.3</v>
      </c>
      <c r="D16" s="102">
        <v>3.7</v>
      </c>
      <c r="E16" s="102">
        <v>19.7</v>
      </c>
      <c r="F16" s="102">
        <v>10.4</v>
      </c>
      <c r="G16" s="102">
        <v>16.399999999999999</v>
      </c>
      <c r="I16" s="2" t="s">
        <v>4</v>
      </c>
      <c r="J16">
        <v>23.185032258065014</v>
      </c>
      <c r="K16" s="2" t="s">
        <v>4</v>
      </c>
      <c r="L16">
        <v>0.69258064516128193</v>
      </c>
      <c r="M16" s="2" t="s">
        <v>4</v>
      </c>
      <c r="N16">
        <v>2.2199569892473097</v>
      </c>
      <c r="O16" s="2" t="s">
        <v>4</v>
      </c>
      <c r="P16">
        <v>16.285182795698923</v>
      </c>
      <c r="Q16" s="2" t="s">
        <v>4</v>
      </c>
      <c r="R16">
        <v>38.017784946236567</v>
      </c>
    </row>
    <row r="17" spans="1:18">
      <c r="A17" s="100">
        <v>42193</v>
      </c>
      <c r="B17" s="101" t="s">
        <v>51</v>
      </c>
      <c r="C17" s="102">
        <v>26.6</v>
      </c>
      <c r="D17" s="102">
        <v>3.5</v>
      </c>
      <c r="E17" s="102">
        <v>19.899999999999999</v>
      </c>
      <c r="F17" s="102">
        <v>13.3</v>
      </c>
      <c r="G17" s="102">
        <v>0.9</v>
      </c>
      <c r="I17" s="2" t="s">
        <v>122</v>
      </c>
      <c r="J17">
        <v>-0.81951679381950093</v>
      </c>
      <c r="K17" s="2" t="s">
        <v>122</v>
      </c>
      <c r="L17">
        <v>-0.24055382930563329</v>
      </c>
      <c r="M17" s="2" t="s">
        <v>122</v>
      </c>
      <c r="N17">
        <v>-1.1780926905585329</v>
      </c>
      <c r="O17" s="2" t="s">
        <v>122</v>
      </c>
      <c r="P17">
        <v>-0.94267040860072449</v>
      </c>
      <c r="Q17" s="2" t="s">
        <v>122</v>
      </c>
      <c r="R17">
        <v>-1.1308350161027305</v>
      </c>
    </row>
    <row r="18" spans="1:18">
      <c r="A18" s="100">
        <v>42194</v>
      </c>
      <c r="B18" s="101" t="s">
        <v>52</v>
      </c>
      <c r="C18" s="102">
        <v>20.399999999999999</v>
      </c>
      <c r="D18" s="102">
        <v>2.8</v>
      </c>
      <c r="E18" s="102">
        <v>18.7</v>
      </c>
      <c r="F18" s="102">
        <v>17</v>
      </c>
      <c r="G18" s="102">
        <v>11.4</v>
      </c>
      <c r="I18" s="2" t="s">
        <v>123</v>
      </c>
      <c r="J18">
        <v>-0.75435858595249794</v>
      </c>
      <c r="K18" s="2" t="s">
        <v>123</v>
      </c>
      <c r="L18">
        <v>-0.20318063284587529</v>
      </c>
      <c r="M18" s="2" t="s">
        <v>123</v>
      </c>
      <c r="N18">
        <v>-0.23860493285759898</v>
      </c>
      <c r="O18" s="2" t="s">
        <v>123</v>
      </c>
      <c r="P18">
        <v>-0.24926687269207831</v>
      </c>
      <c r="Q18" s="2" t="s">
        <v>123</v>
      </c>
      <c r="R18">
        <v>0.62403346720964459</v>
      </c>
    </row>
    <row r="19" spans="1:18">
      <c r="A19" s="100">
        <v>42195</v>
      </c>
      <c r="B19" s="101" t="s">
        <v>53</v>
      </c>
      <c r="C19" s="102">
        <v>28.9</v>
      </c>
      <c r="D19" s="102">
        <v>4</v>
      </c>
      <c r="E19" s="102">
        <v>15.7</v>
      </c>
      <c r="F19" s="102">
        <v>12.6</v>
      </c>
      <c r="G19" s="102">
        <v>2.2000000000000002</v>
      </c>
      <c r="I19" s="2" t="s">
        <v>95</v>
      </c>
      <c r="J19">
        <v>15.399999999999999</v>
      </c>
      <c r="K19" s="2" t="s">
        <v>95</v>
      </c>
      <c r="L19">
        <v>3.4000000000000004</v>
      </c>
      <c r="M19" s="2" t="s">
        <v>95</v>
      </c>
      <c r="N19">
        <v>4.5999999999999979</v>
      </c>
      <c r="O19" s="2" t="s">
        <v>95</v>
      </c>
      <c r="P19">
        <v>13.599999999999998</v>
      </c>
      <c r="Q19" s="2" t="s">
        <v>95</v>
      </c>
      <c r="R19">
        <v>18</v>
      </c>
    </row>
    <row r="20" spans="1:18">
      <c r="A20" s="100">
        <v>42196</v>
      </c>
      <c r="B20" s="101" t="s">
        <v>54</v>
      </c>
      <c r="C20" s="102">
        <v>31.3</v>
      </c>
      <c r="D20" s="102">
        <v>4.5999999999999996</v>
      </c>
      <c r="E20" s="102">
        <v>18.899999999999999</v>
      </c>
      <c r="F20" s="102">
        <v>5.0999999999999996</v>
      </c>
      <c r="G20" s="102">
        <v>1.1000000000000001</v>
      </c>
      <c r="I20" s="2" t="s">
        <v>124</v>
      </c>
      <c r="J20">
        <v>20.399999999999999</v>
      </c>
      <c r="K20" s="2" t="s">
        <v>124</v>
      </c>
      <c r="L20">
        <v>2.2999999999999998</v>
      </c>
      <c r="M20" s="2" t="s">
        <v>124</v>
      </c>
      <c r="N20">
        <v>15.3</v>
      </c>
      <c r="O20" s="2" t="s">
        <v>124</v>
      </c>
      <c r="P20">
        <v>3.8</v>
      </c>
      <c r="Q20" s="2" t="s">
        <v>124</v>
      </c>
      <c r="R20">
        <v>0.5</v>
      </c>
    </row>
    <row r="21" spans="1:18">
      <c r="A21" s="100">
        <v>42197</v>
      </c>
      <c r="B21" s="101" t="s">
        <v>48</v>
      </c>
      <c r="C21" s="102">
        <v>32</v>
      </c>
      <c r="D21" s="102">
        <v>3.9</v>
      </c>
      <c r="E21" s="102">
        <v>17.3</v>
      </c>
      <c r="F21" s="102">
        <v>15.7</v>
      </c>
      <c r="G21" s="102">
        <v>3.4</v>
      </c>
      <c r="I21" s="2" t="s">
        <v>126</v>
      </c>
      <c r="J21">
        <v>35.799999999999997</v>
      </c>
      <c r="K21" s="2" t="s">
        <v>126</v>
      </c>
      <c r="L21">
        <v>5.7</v>
      </c>
      <c r="M21" s="2" t="s">
        <v>126</v>
      </c>
      <c r="N21">
        <v>19.899999999999999</v>
      </c>
      <c r="O21" s="2" t="s">
        <v>126</v>
      </c>
      <c r="P21">
        <v>17.399999999999999</v>
      </c>
      <c r="Q21" s="2" t="s">
        <v>126</v>
      </c>
      <c r="R21">
        <v>18.5</v>
      </c>
    </row>
    <row r="22" spans="1:18">
      <c r="A22" s="100">
        <v>42198</v>
      </c>
      <c r="B22" s="101" t="s">
        <v>14</v>
      </c>
      <c r="C22" s="102">
        <v>34.200000000000003</v>
      </c>
      <c r="D22" s="102">
        <v>5.5</v>
      </c>
      <c r="E22" s="102">
        <v>18.3</v>
      </c>
      <c r="F22" s="102">
        <v>5.9</v>
      </c>
      <c r="G22" s="102">
        <v>4.4000000000000004</v>
      </c>
      <c r="I22" s="2" t="s">
        <v>127</v>
      </c>
      <c r="J22">
        <v>934.1999999999997</v>
      </c>
      <c r="K22" s="2" t="s">
        <v>127</v>
      </c>
      <c r="L22">
        <v>128.60000000000002</v>
      </c>
      <c r="M22" s="2" t="s">
        <v>127</v>
      </c>
      <c r="N22">
        <v>548.49999999999989</v>
      </c>
      <c r="O22" s="2" t="s">
        <v>127</v>
      </c>
      <c r="P22">
        <v>345.4</v>
      </c>
      <c r="Q22" s="2" t="s">
        <v>127</v>
      </c>
      <c r="R22">
        <v>224.39999999999998</v>
      </c>
    </row>
    <row r="23" spans="1:18" ht="15" thickBot="1">
      <c r="A23" s="100">
        <v>42199</v>
      </c>
      <c r="B23" s="101" t="s">
        <v>50</v>
      </c>
      <c r="C23" s="102">
        <v>34.299999999999997</v>
      </c>
      <c r="D23" s="102">
        <v>3.6</v>
      </c>
      <c r="E23" s="102">
        <v>17.3</v>
      </c>
      <c r="F23" s="102">
        <v>5.6</v>
      </c>
      <c r="G23" s="102">
        <v>2.6</v>
      </c>
      <c r="I23" s="103" t="s">
        <v>128</v>
      </c>
      <c r="J23" s="104">
        <v>31</v>
      </c>
      <c r="K23" s="103" t="s">
        <v>128</v>
      </c>
      <c r="L23" s="104">
        <v>31</v>
      </c>
      <c r="M23" s="103" t="s">
        <v>128</v>
      </c>
      <c r="N23" s="104">
        <v>31</v>
      </c>
      <c r="O23" s="103" t="s">
        <v>128</v>
      </c>
      <c r="P23" s="104">
        <v>31</v>
      </c>
      <c r="Q23" s="103" t="s">
        <v>128</v>
      </c>
      <c r="R23" s="104">
        <v>31</v>
      </c>
    </row>
    <row r="24" spans="1:18">
      <c r="A24" s="100">
        <v>42200</v>
      </c>
      <c r="B24" s="101" t="s">
        <v>51</v>
      </c>
      <c r="C24" s="102">
        <v>33.200000000000003</v>
      </c>
      <c r="D24" s="102">
        <v>4.5999999999999996</v>
      </c>
      <c r="E24" s="102">
        <v>15.3</v>
      </c>
      <c r="F24" s="102">
        <v>4.8</v>
      </c>
      <c r="G24" s="102">
        <v>1.4</v>
      </c>
    </row>
    <row r="25" spans="1:18">
      <c r="A25" s="100">
        <v>42201</v>
      </c>
      <c r="B25" s="101" t="s">
        <v>52</v>
      </c>
      <c r="C25" s="102">
        <v>28.9</v>
      </c>
      <c r="D25" s="102">
        <v>4.5999999999999996</v>
      </c>
      <c r="E25" s="102">
        <v>16.899999999999999</v>
      </c>
      <c r="F25" s="102">
        <v>17.399999999999999</v>
      </c>
      <c r="G25" s="102">
        <v>18.399999999999999</v>
      </c>
      <c r="I25" s="21"/>
      <c r="J25" s="22" t="s">
        <v>488</v>
      </c>
      <c r="K25" s="22" t="s">
        <v>489</v>
      </c>
      <c r="L25" s="22" t="s">
        <v>490</v>
      </c>
      <c r="M25" s="22" t="s">
        <v>491</v>
      </c>
      <c r="N25" s="22" t="s">
        <v>492</v>
      </c>
    </row>
    <row r="26" spans="1:18">
      <c r="A26" s="100">
        <v>42202</v>
      </c>
      <c r="B26" s="101" t="s">
        <v>53</v>
      </c>
      <c r="C26" s="102">
        <v>30.4</v>
      </c>
      <c r="D26" s="102">
        <v>4.5999999999999996</v>
      </c>
      <c r="E26" s="102">
        <v>15.8</v>
      </c>
      <c r="F26" s="102">
        <v>7.7</v>
      </c>
      <c r="G26" s="102">
        <v>3.1</v>
      </c>
      <c r="I26" s="22" t="s">
        <v>485</v>
      </c>
      <c r="J26" s="21">
        <v>20.399999999999999</v>
      </c>
      <c r="K26" s="21">
        <v>2.2999999999999998</v>
      </c>
      <c r="L26" s="21">
        <v>15.3</v>
      </c>
      <c r="M26" s="21">
        <v>3.8</v>
      </c>
      <c r="N26" s="21">
        <v>0.5</v>
      </c>
    </row>
    <row r="27" spans="1:18">
      <c r="A27" s="100">
        <v>42203</v>
      </c>
      <c r="B27" s="101" t="s">
        <v>54</v>
      </c>
      <c r="C27" s="102">
        <v>29.9</v>
      </c>
      <c r="D27" s="102">
        <v>4</v>
      </c>
      <c r="E27" s="102">
        <v>19.399999999999999</v>
      </c>
      <c r="F27" s="102">
        <v>14.2</v>
      </c>
      <c r="G27" s="102">
        <v>11.8</v>
      </c>
      <c r="I27" s="22" t="s">
        <v>486</v>
      </c>
      <c r="J27" s="21">
        <v>35.799999999999997</v>
      </c>
      <c r="K27" s="21">
        <v>5.7</v>
      </c>
      <c r="L27" s="21">
        <v>19.899999999999999</v>
      </c>
      <c r="M27" s="21">
        <v>17.399999999999999</v>
      </c>
      <c r="N27" s="21">
        <v>18.5</v>
      </c>
    </row>
    <row r="28" spans="1:18">
      <c r="A28" s="100">
        <v>42204</v>
      </c>
      <c r="B28" s="101" t="s">
        <v>48</v>
      </c>
      <c r="C28" s="102">
        <v>34.799999999999997</v>
      </c>
      <c r="D28" s="102">
        <v>5.5</v>
      </c>
      <c r="E28" s="102">
        <v>18</v>
      </c>
      <c r="F28" s="102">
        <v>11.6</v>
      </c>
      <c r="G28" s="102">
        <v>3.3</v>
      </c>
      <c r="I28" s="22" t="s">
        <v>487</v>
      </c>
      <c r="J28" s="21">
        <v>15.4</v>
      </c>
      <c r="K28" s="21">
        <v>3.4</v>
      </c>
      <c r="L28" s="21">
        <v>4.5999999999999996</v>
      </c>
      <c r="M28" s="21">
        <v>13.6</v>
      </c>
      <c r="N28" s="21">
        <v>18</v>
      </c>
    </row>
    <row r="29" spans="1:18">
      <c r="A29" s="100">
        <v>42205</v>
      </c>
      <c r="B29" s="101" t="s">
        <v>14</v>
      </c>
      <c r="C29" s="102">
        <v>33.5</v>
      </c>
      <c r="D29" s="102">
        <v>4</v>
      </c>
      <c r="E29" s="102">
        <v>16.5</v>
      </c>
      <c r="F29" s="102">
        <v>12.3</v>
      </c>
      <c r="G29" s="102">
        <v>14.5</v>
      </c>
      <c r="I29" s="22" t="s">
        <v>200</v>
      </c>
      <c r="J29" s="21">
        <v>30.1</v>
      </c>
      <c r="K29" s="21">
        <v>4.0999999999999996</v>
      </c>
      <c r="L29" s="21">
        <v>17.7</v>
      </c>
      <c r="M29" s="21">
        <v>11.1</v>
      </c>
      <c r="N29" s="21">
        <v>7.2</v>
      </c>
    </row>
    <row r="30" spans="1:18">
      <c r="A30" s="100">
        <v>42206</v>
      </c>
      <c r="B30" s="101" t="s">
        <v>50</v>
      </c>
      <c r="C30" s="102">
        <v>34.9</v>
      </c>
      <c r="D30" s="102">
        <v>3.9</v>
      </c>
      <c r="E30" s="102">
        <v>15.3</v>
      </c>
      <c r="F30" s="102">
        <v>3.8</v>
      </c>
      <c r="G30" s="102">
        <v>0.5</v>
      </c>
      <c r="I30" s="97" t="s">
        <v>201</v>
      </c>
      <c r="J30" s="21">
        <v>4.7</v>
      </c>
      <c r="K30" s="21">
        <v>0.8</v>
      </c>
      <c r="L30" s="21">
        <v>1.5</v>
      </c>
      <c r="M30" s="21">
        <v>4</v>
      </c>
      <c r="N30" s="21">
        <v>6.1</v>
      </c>
    </row>
    <row r="31" spans="1:18">
      <c r="A31" s="100">
        <v>42207</v>
      </c>
      <c r="B31" s="101" t="s">
        <v>51</v>
      </c>
      <c r="C31" s="102">
        <v>32.799999999999997</v>
      </c>
      <c r="D31" s="102">
        <v>4.2</v>
      </c>
      <c r="E31" s="102">
        <v>19.2</v>
      </c>
      <c r="F31" s="102">
        <v>13.4</v>
      </c>
      <c r="G31" s="102">
        <v>15</v>
      </c>
    </row>
    <row r="32" spans="1:18">
      <c r="A32" s="100">
        <v>42208</v>
      </c>
      <c r="B32" s="101" t="s">
        <v>52</v>
      </c>
      <c r="C32" s="102">
        <v>30.4</v>
      </c>
      <c r="D32" s="102">
        <v>3.6</v>
      </c>
      <c r="E32" s="102">
        <v>16.3</v>
      </c>
      <c r="F32" s="102">
        <v>10.9</v>
      </c>
      <c r="G32" s="102">
        <v>0.6</v>
      </c>
      <c r="I32" s="30" t="s">
        <v>495</v>
      </c>
    </row>
    <row r="33" spans="1:7">
      <c r="A33" s="100">
        <v>42209</v>
      </c>
      <c r="B33" s="101" t="s">
        <v>53</v>
      </c>
      <c r="C33" s="102">
        <v>33.9</v>
      </c>
      <c r="D33" s="102">
        <v>5.2</v>
      </c>
      <c r="E33" s="102">
        <v>16.7</v>
      </c>
      <c r="F33" s="102">
        <v>10.9</v>
      </c>
      <c r="G33" s="102">
        <v>18.5</v>
      </c>
    </row>
    <row r="34" spans="1:7">
      <c r="A34" s="100">
        <v>42210</v>
      </c>
      <c r="B34" s="101" t="s">
        <v>54</v>
      </c>
      <c r="C34" s="102">
        <v>33.1</v>
      </c>
      <c r="D34" s="102">
        <v>4.7</v>
      </c>
      <c r="E34" s="102">
        <v>18.600000000000001</v>
      </c>
      <c r="F34" s="102">
        <v>12.2</v>
      </c>
      <c r="G34" s="102">
        <v>4.0999999999999996</v>
      </c>
    </row>
    <row r="35" spans="1:7">
      <c r="A35" s="100">
        <v>42211</v>
      </c>
      <c r="B35" s="101" t="s">
        <v>48</v>
      </c>
      <c r="C35" s="102">
        <v>35.799999999999997</v>
      </c>
      <c r="D35" s="102">
        <v>5.7</v>
      </c>
      <c r="E35" s="102">
        <v>19.2</v>
      </c>
      <c r="F35" s="102">
        <v>12.6</v>
      </c>
      <c r="G35" s="102">
        <v>17.8</v>
      </c>
    </row>
    <row r="36" spans="1:7">
      <c r="A36" s="100">
        <v>42212</v>
      </c>
      <c r="B36" s="101" t="s">
        <v>14</v>
      </c>
      <c r="C36" s="102">
        <v>35</v>
      </c>
      <c r="D36" s="102">
        <v>4.3</v>
      </c>
      <c r="E36" s="102">
        <v>17.7</v>
      </c>
      <c r="F36" s="102">
        <v>5.2</v>
      </c>
      <c r="G36" s="102">
        <v>4.7</v>
      </c>
    </row>
    <row r="37" spans="1:7">
      <c r="A37" s="100">
        <v>42213</v>
      </c>
      <c r="B37" s="101" t="s">
        <v>50</v>
      </c>
      <c r="C37" s="102">
        <v>34.1</v>
      </c>
      <c r="D37" s="102">
        <v>4.7</v>
      </c>
      <c r="E37" s="102">
        <v>19.899999999999999</v>
      </c>
      <c r="F37" s="102">
        <v>7.5</v>
      </c>
      <c r="G37" s="102">
        <v>4.5</v>
      </c>
    </row>
    <row r="38" spans="1:7">
      <c r="A38" s="100">
        <v>42214</v>
      </c>
      <c r="B38" s="101" t="s">
        <v>51</v>
      </c>
      <c r="C38" s="102">
        <v>32.5</v>
      </c>
      <c r="D38" s="102">
        <v>4.5</v>
      </c>
      <c r="E38" s="102">
        <v>17.8</v>
      </c>
      <c r="F38" s="102">
        <v>6.8</v>
      </c>
      <c r="G38" s="102">
        <v>3.4</v>
      </c>
    </row>
    <row r="39" spans="1:7">
      <c r="A39" s="100">
        <v>42215</v>
      </c>
      <c r="B39" s="101" t="s">
        <v>52</v>
      </c>
      <c r="C39" s="102">
        <v>34.299999999999997</v>
      </c>
      <c r="D39" s="102">
        <v>4.7</v>
      </c>
      <c r="E39" s="102">
        <v>18.5</v>
      </c>
      <c r="F39" s="102">
        <v>12.3</v>
      </c>
      <c r="G39" s="102">
        <v>15.7</v>
      </c>
    </row>
    <row r="40" spans="1:7">
      <c r="A40" s="100">
        <v>42216</v>
      </c>
      <c r="B40" s="101" t="s">
        <v>53</v>
      </c>
      <c r="C40" s="102">
        <v>35</v>
      </c>
      <c r="D40" s="102">
        <v>5</v>
      </c>
      <c r="E40" s="102">
        <v>16.8</v>
      </c>
      <c r="F40" s="102">
        <v>10.7</v>
      </c>
      <c r="G40" s="102">
        <v>3.8</v>
      </c>
    </row>
    <row r="50" spans="9:9">
      <c r="I50" s="106" t="s">
        <v>493</v>
      </c>
    </row>
    <row r="68" spans="9:9">
      <c r="I68" s="28" t="s">
        <v>494</v>
      </c>
    </row>
    <row r="70" spans="9:9">
      <c r="I70" s="30" t="s">
        <v>496</v>
      </c>
    </row>
    <row r="104" spans="9:9">
      <c r="I104" s="20" t="s">
        <v>497</v>
      </c>
    </row>
    <row r="105" spans="9:9">
      <c r="I105" s="28" t="s">
        <v>498</v>
      </c>
    </row>
    <row r="106" spans="9:9">
      <c r="I106" s="28" t="s">
        <v>499</v>
      </c>
    </row>
    <row r="107" spans="9:9">
      <c r="I107" s="28" t="s">
        <v>500</v>
      </c>
    </row>
    <row r="108" spans="9:9">
      <c r="I108" s="28" t="s">
        <v>501</v>
      </c>
    </row>
    <row r="110" spans="9:9">
      <c r="I110" s="28" t="s">
        <v>502</v>
      </c>
    </row>
    <row r="111" spans="9:9">
      <c r="I111" s="28" t="s">
        <v>503</v>
      </c>
    </row>
    <row r="113" spans="2:9">
      <c r="I113" s="28" t="s">
        <v>504</v>
      </c>
    </row>
    <row r="115" spans="2:9">
      <c r="B115" s="42" t="s">
        <v>505</v>
      </c>
      <c r="C115" s="42" t="s">
        <v>506</v>
      </c>
      <c r="D115" s="42" t="s">
        <v>507</v>
      </c>
    </row>
    <row r="116" spans="2:9">
      <c r="B116" s="23">
        <v>1</v>
      </c>
      <c r="C116" s="23">
        <v>27.1</v>
      </c>
      <c r="D116" s="23">
        <v>17</v>
      </c>
    </row>
    <row r="117" spans="2:9">
      <c r="B117" s="23">
        <v>2</v>
      </c>
      <c r="C117" s="23">
        <v>26</v>
      </c>
      <c r="D117" s="23">
        <v>16</v>
      </c>
    </row>
    <row r="118" spans="2:9">
      <c r="B118" s="23">
        <v>3</v>
      </c>
      <c r="C118" s="23">
        <v>27</v>
      </c>
      <c r="D118" s="23">
        <v>15</v>
      </c>
    </row>
    <row r="119" spans="2:9">
      <c r="B119" s="23">
        <v>4</v>
      </c>
      <c r="C119" s="23">
        <v>27.5</v>
      </c>
      <c r="D119" s="23">
        <v>13</v>
      </c>
    </row>
    <row r="120" spans="2:9">
      <c r="B120" s="23">
        <v>5</v>
      </c>
      <c r="C120" s="23">
        <v>29.5</v>
      </c>
      <c r="D120" s="23">
        <v>28</v>
      </c>
    </row>
    <row r="121" spans="2:9">
      <c r="B121" s="23">
        <v>6</v>
      </c>
      <c r="C121" s="23">
        <v>32</v>
      </c>
      <c r="D121" s="23">
        <v>40</v>
      </c>
    </row>
    <row r="122" spans="2:9">
      <c r="B122" s="23">
        <v>7</v>
      </c>
      <c r="C122" s="23">
        <v>30.3</v>
      </c>
      <c r="D122" s="23">
        <v>35</v>
      </c>
    </row>
    <row r="123" spans="2:9">
      <c r="B123" s="23">
        <v>8</v>
      </c>
      <c r="C123" s="23">
        <v>28</v>
      </c>
      <c r="D123" s="23">
        <v>16</v>
      </c>
    </row>
    <row r="124" spans="2:9">
      <c r="B124" s="23">
        <v>9</v>
      </c>
      <c r="C124" s="23">
        <v>27.5</v>
      </c>
      <c r="D124" s="23">
        <v>14</v>
      </c>
    </row>
    <row r="125" spans="2:9">
      <c r="B125" s="23">
        <v>10</v>
      </c>
      <c r="C125" s="23">
        <v>30</v>
      </c>
      <c r="D125" s="23">
        <v>32</v>
      </c>
    </row>
  </sheetData>
  <mergeCells count="1">
    <mergeCell ref="K8:O8"/>
  </mergeCells>
  <phoneticPr fontId="9"/>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EEB32B-1DC2-49E2-8672-EB267D17AFEE}">
  <dimension ref="A1:N100"/>
  <sheetViews>
    <sheetView topLeftCell="C1" workbookViewId="0">
      <selection activeCell="N91" sqref="N91"/>
    </sheetView>
  </sheetViews>
  <sheetFormatPr defaultRowHeight="14.4"/>
  <cols>
    <col min="9" max="9" width="12.5546875" customWidth="1"/>
    <col min="10" max="10" width="10.88671875" bestFit="1" customWidth="1"/>
    <col min="11" max="11" width="13" bestFit="1" customWidth="1"/>
    <col min="12" max="12" width="12.33203125" bestFit="1" customWidth="1"/>
  </cols>
  <sheetData>
    <row r="1" spans="1:6">
      <c r="A1" s="37" t="s">
        <v>508</v>
      </c>
      <c r="B1" s="28" t="s">
        <v>509</v>
      </c>
    </row>
    <row r="2" spans="1:6">
      <c r="B2" s="2" t="s">
        <v>511</v>
      </c>
    </row>
    <row r="3" spans="1:6">
      <c r="B3" s="28" t="s">
        <v>510</v>
      </c>
    </row>
    <row r="5" spans="1:6">
      <c r="C5" s="65" t="s">
        <v>512</v>
      </c>
      <c r="D5" s="42" t="s">
        <v>514</v>
      </c>
      <c r="E5" s="65" t="s">
        <v>513</v>
      </c>
      <c r="F5" s="108" t="s">
        <v>515</v>
      </c>
    </row>
    <row r="6" spans="1:6">
      <c r="C6" s="21">
        <v>1</v>
      </c>
      <c r="D6" s="21">
        <v>78</v>
      </c>
      <c r="E6" s="21">
        <v>170</v>
      </c>
      <c r="F6">
        <f>CORREL(D6:D25,E6:E25)</f>
        <v>0.81474590235733246</v>
      </c>
    </row>
    <row r="7" spans="1:6" ht="18">
      <c r="C7" s="107">
        <v>2</v>
      </c>
      <c r="D7" s="21">
        <v>80</v>
      </c>
      <c r="E7" s="21">
        <v>180</v>
      </c>
    </row>
    <row r="8" spans="1:6">
      <c r="C8" s="21">
        <v>3</v>
      </c>
      <c r="D8" s="21">
        <v>68</v>
      </c>
      <c r="E8" s="21">
        <v>165</v>
      </c>
    </row>
    <row r="9" spans="1:6">
      <c r="C9" s="21">
        <v>4</v>
      </c>
      <c r="D9" s="21">
        <v>77</v>
      </c>
      <c r="E9" s="21">
        <v>173</v>
      </c>
    </row>
    <row r="10" spans="1:6" ht="18">
      <c r="C10" s="107">
        <v>5</v>
      </c>
      <c r="D10" s="21">
        <v>70</v>
      </c>
      <c r="E10" s="21">
        <v>161</v>
      </c>
    </row>
    <row r="11" spans="1:6">
      <c r="C11" s="21">
        <v>6</v>
      </c>
      <c r="D11" s="21">
        <v>68</v>
      </c>
      <c r="E11" s="21">
        <v>177</v>
      </c>
    </row>
    <row r="12" spans="1:6">
      <c r="C12" s="21">
        <v>7</v>
      </c>
      <c r="D12" s="21">
        <v>55</v>
      </c>
      <c r="E12" s="21">
        <v>158</v>
      </c>
    </row>
    <row r="13" spans="1:6" ht="18">
      <c r="C13" s="107">
        <v>8</v>
      </c>
      <c r="D13" s="21">
        <v>63</v>
      </c>
      <c r="E13" s="21">
        <v>168</v>
      </c>
    </row>
    <row r="14" spans="1:6">
      <c r="C14" s="21">
        <v>9</v>
      </c>
      <c r="D14" s="21">
        <v>72</v>
      </c>
      <c r="E14" s="21">
        <v>172</v>
      </c>
    </row>
    <row r="15" spans="1:6">
      <c r="C15" s="21">
        <v>10</v>
      </c>
      <c r="D15" s="21">
        <v>70</v>
      </c>
      <c r="E15" s="21">
        <v>175</v>
      </c>
    </row>
    <row r="16" spans="1:6" ht="18">
      <c r="C16" s="107">
        <v>11</v>
      </c>
      <c r="D16" s="21">
        <v>77</v>
      </c>
      <c r="E16" s="21">
        <v>168</v>
      </c>
    </row>
    <row r="17" spans="1:14">
      <c r="C17" s="21">
        <v>12</v>
      </c>
      <c r="D17" s="21">
        <v>58</v>
      </c>
      <c r="E17" s="21">
        <v>163</v>
      </c>
    </row>
    <row r="18" spans="1:14">
      <c r="C18" s="21">
        <v>13</v>
      </c>
      <c r="D18" s="21">
        <v>82</v>
      </c>
      <c r="E18" s="21">
        <v>188</v>
      </c>
    </row>
    <row r="19" spans="1:14" ht="18">
      <c r="C19" s="107">
        <v>14</v>
      </c>
      <c r="D19" s="21">
        <v>55</v>
      </c>
      <c r="E19" s="21">
        <v>155</v>
      </c>
    </row>
    <row r="20" spans="1:14">
      <c r="C20" s="21">
        <v>15</v>
      </c>
      <c r="D20" s="21">
        <v>76</v>
      </c>
      <c r="E20" s="21">
        <v>176</v>
      </c>
    </row>
    <row r="21" spans="1:14">
      <c r="C21" s="21">
        <v>16</v>
      </c>
      <c r="D21" s="21">
        <v>72</v>
      </c>
      <c r="E21" s="21">
        <v>172</v>
      </c>
    </row>
    <row r="22" spans="1:14" ht="18">
      <c r="C22" s="107">
        <v>17</v>
      </c>
      <c r="D22" s="21">
        <v>66</v>
      </c>
      <c r="E22" s="21">
        <v>166</v>
      </c>
    </row>
    <row r="23" spans="1:14">
      <c r="C23" s="21">
        <v>18</v>
      </c>
      <c r="D23" s="21">
        <v>67</v>
      </c>
      <c r="E23" s="21">
        <v>167</v>
      </c>
    </row>
    <row r="24" spans="1:14">
      <c r="C24" s="21">
        <v>19</v>
      </c>
      <c r="D24" s="21">
        <v>75</v>
      </c>
      <c r="E24" s="21">
        <v>175</v>
      </c>
      <c r="G24" s="2" t="s">
        <v>516</v>
      </c>
    </row>
    <row r="25" spans="1:14" ht="18">
      <c r="C25" s="107">
        <v>20</v>
      </c>
      <c r="D25" s="21">
        <v>79</v>
      </c>
      <c r="E25" s="21">
        <v>179</v>
      </c>
      <c r="G25" s="2" t="s">
        <v>517</v>
      </c>
      <c r="I25" s="28" t="s">
        <v>518</v>
      </c>
    </row>
    <row r="26" spans="1:14">
      <c r="G26" s="2" t="s">
        <v>519</v>
      </c>
      <c r="I26" s="28" t="s">
        <v>520</v>
      </c>
    </row>
    <row r="27" spans="1:14">
      <c r="G27" s="2" t="s">
        <v>521</v>
      </c>
      <c r="I27" s="28" t="s">
        <v>522</v>
      </c>
    </row>
    <row r="28" spans="1:14">
      <c r="G28" s="2" t="s">
        <v>523</v>
      </c>
      <c r="I28" s="28" t="s">
        <v>524</v>
      </c>
    </row>
    <row r="29" spans="1:14" ht="15" thickBot="1"/>
    <row r="30" spans="1:14">
      <c r="A30" s="99" t="s">
        <v>474</v>
      </c>
      <c r="B30" s="99" t="s">
        <v>45</v>
      </c>
      <c r="C30" s="99" t="s">
        <v>475</v>
      </c>
      <c r="D30" s="99" t="s">
        <v>476</v>
      </c>
      <c r="E30" s="99" t="s">
        <v>477</v>
      </c>
      <c r="F30" s="99" t="s">
        <v>478</v>
      </c>
      <c r="G30" s="99" t="s">
        <v>479</v>
      </c>
      <c r="I30" s="105"/>
      <c r="J30" s="105" t="s">
        <v>475</v>
      </c>
      <c r="K30" s="105" t="s">
        <v>480</v>
      </c>
      <c r="L30" s="105" t="s">
        <v>481</v>
      </c>
      <c r="M30" s="105" t="s">
        <v>482</v>
      </c>
      <c r="N30" s="105" t="s">
        <v>483</v>
      </c>
    </row>
    <row r="31" spans="1:14">
      <c r="A31" s="100">
        <v>42186</v>
      </c>
      <c r="B31" s="101" t="s">
        <v>51</v>
      </c>
      <c r="C31" s="102">
        <v>22.4</v>
      </c>
      <c r="D31" s="102">
        <v>2.2999999999999998</v>
      </c>
      <c r="E31" s="102">
        <v>17.399999999999999</v>
      </c>
      <c r="F31" s="102">
        <v>13.1</v>
      </c>
      <c r="G31" s="102">
        <v>9.6</v>
      </c>
      <c r="I31" s="2" t="s">
        <v>475</v>
      </c>
      <c r="J31" s="91">
        <v>1</v>
      </c>
    </row>
    <row r="32" spans="1:14">
      <c r="A32" s="100">
        <v>42187</v>
      </c>
      <c r="B32" s="101" t="s">
        <v>52</v>
      </c>
      <c r="C32" s="102">
        <v>25</v>
      </c>
      <c r="D32" s="102">
        <v>3.8</v>
      </c>
      <c r="E32" s="102">
        <v>15.4</v>
      </c>
      <c r="F32" s="102">
        <v>9.9</v>
      </c>
      <c r="G32" s="102">
        <v>0.6</v>
      </c>
      <c r="I32" s="2" t="s">
        <v>480</v>
      </c>
      <c r="J32" s="91">
        <v>0.79920488690794667</v>
      </c>
      <c r="K32">
        <v>1</v>
      </c>
    </row>
    <row r="33" spans="1:14">
      <c r="A33" s="100">
        <v>42188</v>
      </c>
      <c r="B33" s="101" t="s">
        <v>53</v>
      </c>
      <c r="C33" s="102">
        <v>23.4</v>
      </c>
      <c r="D33" s="102">
        <v>3.1</v>
      </c>
      <c r="E33" s="102">
        <v>19.399999999999999</v>
      </c>
      <c r="F33" s="102">
        <v>16.600000000000001</v>
      </c>
      <c r="G33" s="102">
        <v>1.1000000000000001</v>
      </c>
      <c r="I33" s="2" t="s">
        <v>481</v>
      </c>
      <c r="J33" s="91">
        <v>-8.629435932424824E-2</v>
      </c>
      <c r="K33" s="91">
        <v>5.5100660712071307E-2</v>
      </c>
      <c r="L33">
        <v>1</v>
      </c>
    </row>
    <row r="34" spans="1:14">
      <c r="A34" s="100">
        <v>42189</v>
      </c>
      <c r="B34" s="101" t="s">
        <v>54</v>
      </c>
      <c r="C34" s="102">
        <v>25.9</v>
      </c>
      <c r="D34" s="102">
        <v>4.2</v>
      </c>
      <c r="E34" s="102">
        <v>18.5</v>
      </c>
      <c r="F34" s="102">
        <v>16.600000000000001</v>
      </c>
      <c r="G34" s="102">
        <v>10.6</v>
      </c>
      <c r="I34" s="2" t="s">
        <v>482</v>
      </c>
      <c r="J34" s="91">
        <v>-0.56297040155103029</v>
      </c>
      <c r="K34" s="91">
        <v>-0.34910451711000257</v>
      </c>
      <c r="L34" s="91">
        <v>0.29403596537961663</v>
      </c>
      <c r="M34">
        <v>1</v>
      </c>
    </row>
    <row r="35" spans="1:14" ht="15" thickBot="1">
      <c r="A35" s="100">
        <v>42190</v>
      </c>
      <c r="B35" s="101" t="s">
        <v>48</v>
      </c>
      <c r="C35" s="102">
        <v>21.9</v>
      </c>
      <c r="D35" s="102">
        <v>2.8</v>
      </c>
      <c r="E35" s="102">
        <v>15.3</v>
      </c>
      <c r="F35" s="102">
        <v>12.6</v>
      </c>
      <c r="G35" s="102">
        <v>11.5</v>
      </c>
      <c r="I35" s="103" t="s">
        <v>483</v>
      </c>
      <c r="J35" s="110">
        <v>-7.5058462620075747E-2</v>
      </c>
      <c r="K35" s="110">
        <v>9.5504685273167633E-2</v>
      </c>
      <c r="L35" s="110">
        <v>0.2283621996754884</v>
      </c>
      <c r="M35" s="110">
        <v>0.44849858838615281</v>
      </c>
      <c r="N35" s="104">
        <v>1</v>
      </c>
    </row>
    <row r="36" spans="1:14" ht="18">
      <c r="A36" s="100">
        <v>42191</v>
      </c>
      <c r="B36" s="101" t="s">
        <v>14</v>
      </c>
      <c r="C36" s="102">
        <v>21.1</v>
      </c>
      <c r="D36" s="102">
        <v>3</v>
      </c>
      <c r="E36" s="102">
        <v>18.8</v>
      </c>
      <c r="F36" s="102">
        <v>16.7</v>
      </c>
      <c r="G36" s="102">
        <v>7.5</v>
      </c>
      <c r="I36" s="109" t="s">
        <v>525</v>
      </c>
    </row>
    <row r="37" spans="1:14">
      <c r="A37" s="100">
        <v>42192</v>
      </c>
      <c r="B37" s="101" t="s">
        <v>50</v>
      </c>
      <c r="C37" s="102">
        <v>24.3</v>
      </c>
      <c r="D37" s="102">
        <v>3.7</v>
      </c>
      <c r="E37" s="102">
        <v>19.7</v>
      </c>
      <c r="F37" s="102">
        <v>10.4</v>
      </c>
      <c r="G37" s="102">
        <v>16.399999999999999</v>
      </c>
    </row>
    <row r="38" spans="1:14">
      <c r="A38" s="100">
        <v>42193</v>
      </c>
      <c r="B38" s="101" t="s">
        <v>51</v>
      </c>
      <c r="C38" s="102">
        <v>26.6</v>
      </c>
      <c r="D38" s="102">
        <v>3.5</v>
      </c>
      <c r="E38" s="102">
        <v>19.899999999999999</v>
      </c>
      <c r="F38" s="102">
        <v>13.3</v>
      </c>
      <c r="G38" s="102">
        <v>0.9</v>
      </c>
    </row>
    <row r="39" spans="1:14">
      <c r="A39" s="100">
        <v>42194</v>
      </c>
      <c r="B39" s="101" t="s">
        <v>52</v>
      </c>
      <c r="C39" s="102">
        <v>20.399999999999999</v>
      </c>
      <c r="D39" s="102">
        <v>2.8</v>
      </c>
      <c r="E39" s="102">
        <v>18.7</v>
      </c>
      <c r="F39" s="102">
        <v>17</v>
      </c>
      <c r="G39" s="102">
        <v>11.4</v>
      </c>
    </row>
    <row r="40" spans="1:14">
      <c r="A40" s="100">
        <v>42195</v>
      </c>
      <c r="B40" s="101" t="s">
        <v>53</v>
      </c>
      <c r="C40" s="102">
        <v>28.9</v>
      </c>
      <c r="D40" s="102">
        <v>4</v>
      </c>
      <c r="E40" s="102">
        <v>15.7</v>
      </c>
      <c r="F40" s="102">
        <v>12.6</v>
      </c>
      <c r="G40" s="102">
        <v>2.2000000000000002</v>
      </c>
    </row>
    <row r="41" spans="1:14">
      <c r="A41" s="100">
        <v>42196</v>
      </c>
      <c r="B41" s="101" t="s">
        <v>54</v>
      </c>
      <c r="C41" s="102">
        <v>31.3</v>
      </c>
      <c r="D41" s="102">
        <v>4.5999999999999996</v>
      </c>
      <c r="E41" s="102">
        <v>18.899999999999999</v>
      </c>
      <c r="F41" s="102">
        <v>5.0999999999999996</v>
      </c>
      <c r="G41" s="102">
        <v>1.1000000000000001</v>
      </c>
    </row>
    <row r="42" spans="1:14">
      <c r="A42" s="100">
        <v>42197</v>
      </c>
      <c r="B42" s="101" t="s">
        <v>48</v>
      </c>
      <c r="C42" s="102">
        <v>32</v>
      </c>
      <c r="D42" s="102">
        <v>3.9</v>
      </c>
      <c r="E42" s="102">
        <v>17.3</v>
      </c>
      <c r="F42" s="102">
        <v>15.7</v>
      </c>
      <c r="G42" s="102">
        <v>3.4</v>
      </c>
    </row>
    <row r="43" spans="1:14">
      <c r="A43" s="100">
        <v>42198</v>
      </c>
      <c r="B43" s="101" t="s">
        <v>14</v>
      </c>
      <c r="C43" s="102">
        <v>34.200000000000003</v>
      </c>
      <c r="D43" s="102">
        <v>5.5</v>
      </c>
      <c r="E43" s="102">
        <v>18.3</v>
      </c>
      <c r="F43" s="102">
        <v>5.9</v>
      </c>
      <c r="G43" s="102">
        <v>4.4000000000000004</v>
      </c>
    </row>
    <row r="44" spans="1:14">
      <c r="A44" s="100">
        <v>42199</v>
      </c>
      <c r="B44" s="101" t="s">
        <v>50</v>
      </c>
      <c r="C44" s="102">
        <v>34.299999999999997</v>
      </c>
      <c r="D44" s="102">
        <v>3.6</v>
      </c>
      <c r="E44" s="102">
        <v>17.3</v>
      </c>
      <c r="F44" s="102">
        <v>5.6</v>
      </c>
      <c r="G44" s="102">
        <v>2.6</v>
      </c>
    </row>
    <row r="45" spans="1:14">
      <c r="A45" s="100">
        <v>42200</v>
      </c>
      <c r="B45" s="101" t="s">
        <v>51</v>
      </c>
      <c r="C45" s="102">
        <v>33.200000000000003</v>
      </c>
      <c r="D45" s="102">
        <v>4.5999999999999996</v>
      </c>
      <c r="E45" s="102">
        <v>15.3</v>
      </c>
      <c r="F45" s="102">
        <v>4.8</v>
      </c>
      <c r="G45" s="102">
        <v>1.4</v>
      </c>
    </row>
    <row r="46" spans="1:14">
      <c r="A46" s="100">
        <v>42201</v>
      </c>
      <c r="B46" s="101" t="s">
        <v>52</v>
      </c>
      <c r="C46" s="102">
        <v>28.9</v>
      </c>
      <c r="D46" s="102">
        <v>4.5999999999999996</v>
      </c>
      <c r="E46" s="102">
        <v>16.899999999999999</v>
      </c>
      <c r="F46" s="102">
        <v>17.399999999999999</v>
      </c>
      <c r="G46" s="102">
        <v>18.399999999999999</v>
      </c>
    </row>
    <row r="47" spans="1:14">
      <c r="A47" s="100">
        <v>42202</v>
      </c>
      <c r="B47" s="101" t="s">
        <v>53</v>
      </c>
      <c r="C47" s="102">
        <v>30.4</v>
      </c>
      <c r="D47" s="102">
        <v>4.5999999999999996</v>
      </c>
      <c r="E47" s="102">
        <v>15.8</v>
      </c>
      <c r="F47" s="102">
        <v>7.7</v>
      </c>
      <c r="G47" s="102">
        <v>3.1</v>
      </c>
    </row>
    <row r="48" spans="1:14">
      <c r="A48" s="100">
        <v>42203</v>
      </c>
      <c r="B48" s="101" t="s">
        <v>54</v>
      </c>
      <c r="C48" s="102">
        <v>29.9</v>
      </c>
      <c r="D48" s="102">
        <v>4</v>
      </c>
      <c r="E48" s="102">
        <v>19.399999999999999</v>
      </c>
      <c r="F48" s="102">
        <v>14.2</v>
      </c>
      <c r="G48" s="102">
        <v>11.8</v>
      </c>
    </row>
    <row r="49" spans="1:7">
      <c r="A49" s="100">
        <v>42204</v>
      </c>
      <c r="B49" s="101" t="s">
        <v>48</v>
      </c>
      <c r="C49" s="102">
        <v>34.799999999999997</v>
      </c>
      <c r="D49" s="102">
        <v>5.5</v>
      </c>
      <c r="E49" s="102">
        <v>18</v>
      </c>
      <c r="F49" s="102">
        <v>11.6</v>
      </c>
      <c r="G49" s="102">
        <v>3.3</v>
      </c>
    </row>
    <row r="50" spans="1:7">
      <c r="A50" s="100">
        <v>42205</v>
      </c>
      <c r="B50" s="101" t="s">
        <v>14</v>
      </c>
      <c r="C50" s="102">
        <v>33.5</v>
      </c>
      <c r="D50" s="102">
        <v>4</v>
      </c>
      <c r="E50" s="102">
        <v>16.5</v>
      </c>
      <c r="F50" s="102">
        <v>12.3</v>
      </c>
      <c r="G50" s="102">
        <v>14.5</v>
      </c>
    </row>
    <row r="51" spans="1:7">
      <c r="A51" s="100">
        <v>42206</v>
      </c>
      <c r="B51" s="101" t="s">
        <v>50</v>
      </c>
      <c r="C51" s="102">
        <v>34.9</v>
      </c>
      <c r="D51" s="102">
        <v>3.9</v>
      </c>
      <c r="E51" s="102">
        <v>15.3</v>
      </c>
      <c r="F51" s="102">
        <v>3.8</v>
      </c>
      <c r="G51" s="102">
        <v>0.5</v>
      </c>
    </row>
    <row r="52" spans="1:7">
      <c r="A52" s="100">
        <v>42207</v>
      </c>
      <c r="B52" s="101" t="s">
        <v>51</v>
      </c>
      <c r="C52" s="102">
        <v>32.799999999999997</v>
      </c>
      <c r="D52" s="102">
        <v>4.2</v>
      </c>
      <c r="E52" s="102">
        <v>19.2</v>
      </c>
      <c r="F52" s="102">
        <v>13.4</v>
      </c>
      <c r="G52" s="102">
        <v>15</v>
      </c>
    </row>
    <row r="53" spans="1:7">
      <c r="A53" s="100">
        <v>42208</v>
      </c>
      <c r="B53" s="101" t="s">
        <v>52</v>
      </c>
      <c r="C53" s="102">
        <v>30.4</v>
      </c>
      <c r="D53" s="102">
        <v>3.6</v>
      </c>
      <c r="E53" s="102">
        <v>16.3</v>
      </c>
      <c r="F53" s="102">
        <v>10.9</v>
      </c>
      <c r="G53" s="102">
        <v>0.6</v>
      </c>
    </row>
    <row r="54" spans="1:7">
      <c r="A54" s="100">
        <v>42209</v>
      </c>
      <c r="B54" s="101" t="s">
        <v>53</v>
      </c>
      <c r="C54" s="102">
        <v>33.9</v>
      </c>
      <c r="D54" s="102">
        <v>5.2</v>
      </c>
      <c r="E54" s="102">
        <v>16.7</v>
      </c>
      <c r="F54" s="102">
        <v>10.9</v>
      </c>
      <c r="G54" s="102">
        <v>18.5</v>
      </c>
    </row>
    <row r="55" spans="1:7">
      <c r="A55" s="100">
        <v>42210</v>
      </c>
      <c r="B55" s="101" t="s">
        <v>54</v>
      </c>
      <c r="C55" s="102">
        <v>33.1</v>
      </c>
      <c r="D55" s="102">
        <v>4.7</v>
      </c>
      <c r="E55" s="102">
        <v>18.600000000000001</v>
      </c>
      <c r="F55" s="102">
        <v>12.2</v>
      </c>
      <c r="G55" s="102">
        <v>4.0999999999999996</v>
      </c>
    </row>
    <row r="56" spans="1:7">
      <c r="A56" s="100">
        <v>42211</v>
      </c>
      <c r="B56" s="101" t="s">
        <v>48</v>
      </c>
      <c r="C56" s="102">
        <v>35.799999999999997</v>
      </c>
      <c r="D56" s="102">
        <v>5.7</v>
      </c>
      <c r="E56" s="102">
        <v>19.2</v>
      </c>
      <c r="F56" s="102">
        <v>12.6</v>
      </c>
      <c r="G56" s="102">
        <v>17.8</v>
      </c>
    </row>
    <row r="57" spans="1:7">
      <c r="A57" s="100">
        <v>42212</v>
      </c>
      <c r="B57" s="101" t="s">
        <v>14</v>
      </c>
      <c r="C57" s="102">
        <v>35</v>
      </c>
      <c r="D57" s="102">
        <v>4.3</v>
      </c>
      <c r="E57" s="102">
        <v>17.7</v>
      </c>
      <c r="F57" s="102">
        <v>5.2</v>
      </c>
      <c r="G57" s="102">
        <v>4.7</v>
      </c>
    </row>
    <row r="58" spans="1:7">
      <c r="A58" s="100">
        <v>42213</v>
      </c>
      <c r="B58" s="101" t="s">
        <v>50</v>
      </c>
      <c r="C58" s="102">
        <v>34.1</v>
      </c>
      <c r="D58" s="102">
        <v>4.7</v>
      </c>
      <c r="E58" s="102">
        <v>19.899999999999999</v>
      </c>
      <c r="F58" s="102">
        <v>7.5</v>
      </c>
      <c r="G58" s="102">
        <v>4.5</v>
      </c>
    </row>
    <row r="59" spans="1:7">
      <c r="A59" s="100">
        <v>42214</v>
      </c>
      <c r="B59" s="101" t="s">
        <v>51</v>
      </c>
      <c r="C59" s="102">
        <v>32.5</v>
      </c>
      <c r="D59" s="102">
        <v>4.5</v>
      </c>
      <c r="E59" s="102">
        <v>17.8</v>
      </c>
      <c r="F59" s="102">
        <v>6.8</v>
      </c>
      <c r="G59" s="102">
        <v>3.4</v>
      </c>
    </row>
    <row r="60" spans="1:7">
      <c r="A60" s="100">
        <v>42215</v>
      </c>
      <c r="B60" s="101" t="s">
        <v>52</v>
      </c>
      <c r="C60" s="102">
        <v>34.299999999999997</v>
      </c>
      <c r="D60" s="102">
        <v>4.7</v>
      </c>
      <c r="E60" s="102">
        <v>18.5</v>
      </c>
      <c r="F60" s="102">
        <v>12.3</v>
      </c>
      <c r="G60" s="102">
        <v>15.7</v>
      </c>
    </row>
    <row r="61" spans="1:7">
      <c r="A61" s="100">
        <v>42216</v>
      </c>
      <c r="B61" s="101" t="s">
        <v>53</v>
      </c>
      <c r="C61" s="102">
        <v>35</v>
      </c>
      <c r="D61" s="102">
        <v>5</v>
      </c>
      <c r="E61" s="102">
        <v>16.8</v>
      </c>
      <c r="F61" s="102">
        <v>10.7</v>
      </c>
      <c r="G61" s="102">
        <v>3.8</v>
      </c>
    </row>
    <row r="70" spans="5:9">
      <c r="I70" s="28" t="s">
        <v>526</v>
      </c>
    </row>
    <row r="71" spans="5:9">
      <c r="I71" s="28" t="s">
        <v>527</v>
      </c>
    </row>
    <row r="74" spans="5:9">
      <c r="E74" s="30" t="s">
        <v>528</v>
      </c>
    </row>
    <row r="75" spans="5:9">
      <c r="E75" s="28" t="s">
        <v>529</v>
      </c>
    </row>
    <row r="76" spans="5:9">
      <c r="E76" s="28" t="s">
        <v>530</v>
      </c>
    </row>
    <row r="78" spans="5:9">
      <c r="E78" s="30" t="s">
        <v>531</v>
      </c>
    </row>
    <row r="79" spans="5:9">
      <c r="E79" s="20" t="s">
        <v>532</v>
      </c>
    </row>
    <row r="80" spans="5:9">
      <c r="E80" s="28" t="s">
        <v>533</v>
      </c>
    </row>
    <row r="81" spans="5:11">
      <c r="E81" s="20" t="s">
        <v>534</v>
      </c>
    </row>
    <row r="83" spans="5:11">
      <c r="E83" s="28" t="s">
        <v>535</v>
      </c>
    </row>
    <row r="84" spans="5:11">
      <c r="E84" s="28" t="s">
        <v>536</v>
      </c>
    </row>
    <row r="85" spans="5:11">
      <c r="E85" s="28" t="s">
        <v>537</v>
      </c>
    </row>
    <row r="87" spans="5:11">
      <c r="E87" s="82" t="s">
        <v>538</v>
      </c>
    </row>
    <row r="90" spans="5:11">
      <c r="E90" s="42" t="s">
        <v>505</v>
      </c>
      <c r="F90" s="42" t="s">
        <v>506</v>
      </c>
      <c r="G90" s="42" t="s">
        <v>507</v>
      </c>
    </row>
    <row r="91" spans="5:11">
      <c r="E91" s="23">
        <v>1</v>
      </c>
      <c r="F91" s="23">
        <v>27.1</v>
      </c>
      <c r="G91" s="23">
        <v>17</v>
      </c>
    </row>
    <row r="92" spans="5:11">
      <c r="E92" s="23">
        <v>2</v>
      </c>
      <c r="F92" s="23">
        <v>26</v>
      </c>
      <c r="G92" s="23">
        <v>16</v>
      </c>
    </row>
    <row r="93" spans="5:11" ht="15" thickBot="1">
      <c r="E93" s="23">
        <v>3</v>
      </c>
      <c r="F93" s="23">
        <v>27</v>
      </c>
      <c r="G93" s="23">
        <v>15</v>
      </c>
    </row>
    <row r="94" spans="5:11">
      <c r="E94" s="23">
        <v>4</v>
      </c>
      <c r="F94" s="23">
        <v>27.5</v>
      </c>
      <c r="G94" s="23">
        <v>13</v>
      </c>
      <c r="I94" s="105"/>
      <c r="J94" s="105" t="s">
        <v>539</v>
      </c>
      <c r="K94" s="105" t="s">
        <v>540</v>
      </c>
    </row>
    <row r="95" spans="5:11">
      <c r="E95" s="23">
        <v>5</v>
      </c>
      <c r="F95" s="23">
        <v>29.5</v>
      </c>
      <c r="G95" s="23">
        <v>28</v>
      </c>
      <c r="I95" s="2" t="s">
        <v>539</v>
      </c>
      <c r="J95">
        <v>1</v>
      </c>
    </row>
    <row r="96" spans="5:11" ht="15" thickBot="1">
      <c r="E96" s="23">
        <v>6</v>
      </c>
      <c r="F96" s="23">
        <v>32</v>
      </c>
      <c r="G96" s="23">
        <v>40</v>
      </c>
      <c r="I96" s="103" t="s">
        <v>540</v>
      </c>
      <c r="J96" s="111">
        <v>0.942248457024079</v>
      </c>
      <c r="K96" s="104">
        <v>1</v>
      </c>
    </row>
    <row r="97" spans="5:7">
      <c r="E97" s="23">
        <v>7</v>
      </c>
      <c r="F97" s="23">
        <v>30.3</v>
      </c>
      <c r="G97" s="23">
        <v>35</v>
      </c>
    </row>
    <row r="98" spans="5:7">
      <c r="E98" s="23">
        <v>8</v>
      </c>
      <c r="F98" s="23">
        <v>28</v>
      </c>
      <c r="G98" s="23">
        <v>16</v>
      </c>
    </row>
    <row r="99" spans="5:7">
      <c r="E99" s="23">
        <v>9</v>
      </c>
      <c r="F99" s="23">
        <v>27.5</v>
      </c>
      <c r="G99" s="23">
        <v>14</v>
      </c>
    </row>
    <row r="100" spans="5:7">
      <c r="E100" s="23">
        <v>10</v>
      </c>
      <c r="F100" s="23">
        <v>30</v>
      </c>
      <c r="G100" s="23">
        <v>32</v>
      </c>
    </row>
  </sheetData>
  <phoneticPr fontId="9"/>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5E482D-5C6D-47B6-BF39-EC1361ED36D9}">
  <dimension ref="A1:N130"/>
  <sheetViews>
    <sheetView topLeftCell="A72" workbookViewId="0">
      <selection activeCell="K89" sqref="K89"/>
    </sheetView>
  </sheetViews>
  <sheetFormatPr defaultRowHeight="14.4"/>
  <cols>
    <col min="3" max="3" width="11.44140625" customWidth="1"/>
    <col min="7" max="7" width="14.77734375" customWidth="1"/>
    <col min="8" max="8" width="15.44140625" customWidth="1"/>
  </cols>
  <sheetData>
    <row r="1" spans="1:3">
      <c r="A1" s="30" t="s">
        <v>541</v>
      </c>
    </row>
    <row r="2" spans="1:3">
      <c r="A2" s="28" t="s">
        <v>542</v>
      </c>
    </row>
    <row r="3" spans="1:3">
      <c r="A3" s="28" t="s">
        <v>543</v>
      </c>
    </row>
    <row r="4" spans="1:3">
      <c r="A4" s="28" t="s">
        <v>544</v>
      </c>
    </row>
    <row r="6" spans="1:3">
      <c r="A6" s="112" t="s">
        <v>545</v>
      </c>
      <c r="B6" s="112" t="s">
        <v>547</v>
      </c>
      <c r="C6" s="112" t="s">
        <v>549</v>
      </c>
    </row>
    <row r="7" spans="1:3">
      <c r="A7" s="113">
        <v>45047</v>
      </c>
      <c r="B7">
        <v>168</v>
      </c>
      <c r="C7">
        <v>18</v>
      </c>
    </row>
    <row r="8" spans="1:3">
      <c r="A8" s="113">
        <v>45048</v>
      </c>
      <c r="B8">
        <v>168</v>
      </c>
      <c r="C8">
        <v>24</v>
      </c>
    </row>
    <row r="9" spans="1:3">
      <c r="A9" s="113">
        <v>45049</v>
      </c>
      <c r="B9">
        <v>208</v>
      </c>
      <c r="C9">
        <v>12</v>
      </c>
    </row>
    <row r="10" spans="1:3">
      <c r="A10" s="113">
        <v>45050</v>
      </c>
      <c r="B10">
        <v>208</v>
      </c>
      <c r="C10">
        <v>9</v>
      </c>
    </row>
    <row r="11" spans="1:3">
      <c r="A11" s="113">
        <v>45051</v>
      </c>
      <c r="B11">
        <v>198</v>
      </c>
      <c r="C11">
        <v>11</v>
      </c>
    </row>
    <row r="12" spans="1:3">
      <c r="A12" s="113">
        <v>45052</v>
      </c>
      <c r="B12">
        <v>198</v>
      </c>
      <c r="C12">
        <v>18</v>
      </c>
    </row>
    <row r="13" spans="1:3">
      <c r="A13" s="113">
        <v>45053</v>
      </c>
      <c r="B13">
        <v>198</v>
      </c>
      <c r="C13">
        <v>20</v>
      </c>
    </row>
    <row r="14" spans="1:3">
      <c r="A14" s="113">
        <v>45054</v>
      </c>
      <c r="B14">
        <v>168</v>
      </c>
      <c r="C14">
        <v>23</v>
      </c>
    </row>
    <row r="15" spans="1:3">
      <c r="A15" s="113">
        <v>45055</v>
      </c>
      <c r="B15">
        <v>168</v>
      </c>
      <c r="C15">
        <v>17</v>
      </c>
    </row>
    <row r="16" spans="1:3">
      <c r="A16" s="113">
        <v>45056</v>
      </c>
      <c r="B16">
        <v>208</v>
      </c>
      <c r="C16">
        <v>18</v>
      </c>
    </row>
    <row r="17" spans="1:9">
      <c r="A17" s="113">
        <v>45057</v>
      </c>
      <c r="B17">
        <v>208</v>
      </c>
      <c r="C17">
        <v>11</v>
      </c>
    </row>
    <row r="18" spans="1:9">
      <c r="A18" s="113">
        <v>45058</v>
      </c>
      <c r="B18">
        <v>198</v>
      </c>
      <c r="C18">
        <v>12</v>
      </c>
    </row>
    <row r="19" spans="1:9">
      <c r="A19" s="113">
        <v>45059</v>
      </c>
      <c r="B19">
        <v>198</v>
      </c>
      <c r="C19">
        <v>15</v>
      </c>
    </row>
    <row r="20" spans="1:9">
      <c r="A20" s="113">
        <v>45060</v>
      </c>
      <c r="B20">
        <v>198</v>
      </c>
      <c r="C20">
        <v>19</v>
      </c>
    </row>
    <row r="21" spans="1:9">
      <c r="A21" s="113">
        <v>45061</v>
      </c>
      <c r="B21">
        <v>168</v>
      </c>
      <c r="C21">
        <v>19</v>
      </c>
    </row>
    <row r="22" spans="1:9" ht="15" thickBot="1">
      <c r="A22" s="113">
        <v>45062</v>
      </c>
      <c r="B22">
        <v>168</v>
      </c>
      <c r="C22">
        <v>21</v>
      </c>
    </row>
    <row r="23" spans="1:9">
      <c r="A23" s="113">
        <v>45063</v>
      </c>
      <c r="B23">
        <v>208</v>
      </c>
      <c r="C23">
        <v>15</v>
      </c>
      <c r="E23" s="105"/>
      <c r="F23" s="105" t="s">
        <v>546</v>
      </c>
      <c r="G23" s="105" t="s">
        <v>548</v>
      </c>
      <c r="I23" s="28" t="s">
        <v>551</v>
      </c>
    </row>
    <row r="24" spans="1:9">
      <c r="A24" s="113">
        <v>45064</v>
      </c>
      <c r="B24">
        <v>208</v>
      </c>
      <c r="C24">
        <v>9</v>
      </c>
      <c r="E24" s="2" t="s">
        <v>546</v>
      </c>
      <c r="F24">
        <v>1</v>
      </c>
    </row>
    <row r="25" spans="1:9" ht="18.600000000000001" thickBot="1">
      <c r="A25" s="113">
        <v>45065</v>
      </c>
      <c r="B25">
        <v>198</v>
      </c>
      <c r="C25">
        <v>16</v>
      </c>
      <c r="E25" s="103" t="s">
        <v>548</v>
      </c>
      <c r="F25" s="115">
        <v>-0.72198486638540038</v>
      </c>
      <c r="G25" s="104">
        <v>1</v>
      </c>
      <c r="I25" s="116" t="s">
        <v>552</v>
      </c>
    </row>
    <row r="26" spans="1:9">
      <c r="A26" s="113">
        <v>45066</v>
      </c>
      <c r="B26">
        <v>198</v>
      </c>
      <c r="C26">
        <v>16</v>
      </c>
      <c r="E26" s="114" t="s">
        <v>550</v>
      </c>
      <c r="I26" s="82" t="s">
        <v>553</v>
      </c>
    </row>
    <row r="27" spans="1:9">
      <c r="A27" s="113">
        <v>45067</v>
      </c>
      <c r="B27">
        <v>198</v>
      </c>
      <c r="C27">
        <v>11</v>
      </c>
      <c r="I27" s="28" t="s">
        <v>554</v>
      </c>
    </row>
    <row r="28" spans="1:9">
      <c r="A28" s="113">
        <v>45068</v>
      </c>
      <c r="B28">
        <v>168</v>
      </c>
      <c r="C28">
        <v>21</v>
      </c>
      <c r="I28" s="28" t="s">
        <v>555</v>
      </c>
    </row>
    <row r="29" spans="1:9">
      <c r="A29" s="113">
        <v>45069</v>
      </c>
      <c r="B29">
        <v>168</v>
      </c>
      <c r="C29">
        <v>20</v>
      </c>
      <c r="I29" s="28" t="s">
        <v>556</v>
      </c>
    </row>
    <row r="30" spans="1:9">
      <c r="A30" s="113">
        <v>45070</v>
      </c>
      <c r="B30">
        <v>208</v>
      </c>
      <c r="C30">
        <v>11</v>
      </c>
      <c r="I30" s="28" t="s">
        <v>557</v>
      </c>
    </row>
    <row r="31" spans="1:9">
      <c r="A31" s="113">
        <v>45071</v>
      </c>
      <c r="B31">
        <v>208</v>
      </c>
      <c r="C31">
        <v>11</v>
      </c>
      <c r="I31" s="28" t="s">
        <v>558</v>
      </c>
    </row>
    <row r="32" spans="1:9">
      <c r="A32" s="113">
        <v>45072</v>
      </c>
      <c r="B32">
        <v>198</v>
      </c>
      <c r="C32">
        <v>12</v>
      </c>
    </row>
    <row r="33" spans="1:9" ht="18">
      <c r="A33" s="113">
        <v>45073</v>
      </c>
      <c r="B33">
        <v>198</v>
      </c>
      <c r="C33">
        <v>10</v>
      </c>
      <c r="I33" s="37" t="s">
        <v>566</v>
      </c>
    </row>
    <row r="34" spans="1:9">
      <c r="A34" s="113">
        <v>45074</v>
      </c>
      <c r="B34">
        <v>198</v>
      </c>
      <c r="C34">
        <v>16</v>
      </c>
      <c r="I34" s="2" t="s">
        <v>559</v>
      </c>
    </row>
    <row r="35" spans="1:9">
      <c r="A35" s="113">
        <v>45075</v>
      </c>
      <c r="B35">
        <v>168</v>
      </c>
      <c r="C35">
        <v>17</v>
      </c>
      <c r="I35" s="2" t="s">
        <v>560</v>
      </c>
    </row>
    <row r="36" spans="1:9">
      <c r="A36" s="113">
        <v>45076</v>
      </c>
      <c r="B36">
        <v>168</v>
      </c>
      <c r="C36">
        <v>24</v>
      </c>
    </row>
    <row r="37" spans="1:9">
      <c r="A37" s="113">
        <v>45077</v>
      </c>
      <c r="B37">
        <v>208</v>
      </c>
      <c r="C37">
        <v>18</v>
      </c>
      <c r="I37" s="2" t="s">
        <v>563</v>
      </c>
    </row>
    <row r="38" spans="1:9">
      <c r="I38" s="2" t="s">
        <v>561</v>
      </c>
    </row>
    <row r="39" spans="1:9">
      <c r="I39" s="28" t="s">
        <v>562</v>
      </c>
    </row>
    <row r="41" spans="1:9">
      <c r="I41" s="2" t="s">
        <v>564</v>
      </c>
    </row>
    <row r="58" spans="2:9">
      <c r="I58" t="s">
        <v>565</v>
      </c>
    </row>
    <row r="60" spans="2:9">
      <c r="B60" s="30" t="s">
        <v>567</v>
      </c>
    </row>
    <row r="62" spans="2:9">
      <c r="B62" s="117" t="s">
        <v>568</v>
      </c>
      <c r="C62" s="117" t="s">
        <v>569</v>
      </c>
      <c r="D62" s="117" t="s">
        <v>570</v>
      </c>
      <c r="F62" t="s">
        <v>571</v>
      </c>
    </row>
    <row r="63" spans="2:9" ht="15" thickBot="1">
      <c r="B63" s="118">
        <v>42491</v>
      </c>
      <c r="C63" s="119">
        <v>168</v>
      </c>
      <c r="D63" s="119">
        <v>18</v>
      </c>
    </row>
    <row r="64" spans="2:9">
      <c r="B64" s="120">
        <v>42492</v>
      </c>
      <c r="C64" s="121">
        <v>168</v>
      </c>
      <c r="D64" s="121">
        <v>24</v>
      </c>
      <c r="F64" s="124" t="s">
        <v>572</v>
      </c>
      <c r="G64" s="124"/>
    </row>
    <row r="65" spans="2:14">
      <c r="B65" s="120">
        <v>42493</v>
      </c>
      <c r="C65" s="121">
        <v>208</v>
      </c>
      <c r="D65" s="121">
        <v>12</v>
      </c>
      <c r="F65" s="2" t="s">
        <v>573</v>
      </c>
      <c r="G65" s="125">
        <v>0.72198486638540027</v>
      </c>
    </row>
    <row r="66" spans="2:14">
      <c r="B66" s="120">
        <v>42494</v>
      </c>
      <c r="C66" s="121">
        <v>208</v>
      </c>
      <c r="D66" s="121">
        <v>9</v>
      </c>
      <c r="F66" s="2" t="s">
        <v>574</v>
      </c>
      <c r="G66" s="125">
        <v>0.52126214728954434</v>
      </c>
    </row>
    <row r="67" spans="2:14">
      <c r="B67" s="120">
        <v>42495</v>
      </c>
      <c r="C67" s="121">
        <v>198</v>
      </c>
      <c r="D67" s="121">
        <v>11</v>
      </c>
      <c r="F67" s="2" t="s">
        <v>575</v>
      </c>
      <c r="G67" s="125">
        <v>0.50475394547194241</v>
      </c>
    </row>
    <row r="68" spans="2:14">
      <c r="B68" s="120">
        <v>42496</v>
      </c>
      <c r="C68" s="121">
        <v>198</v>
      </c>
      <c r="D68" s="121">
        <v>18</v>
      </c>
      <c r="F68" s="2" t="s">
        <v>119</v>
      </c>
      <c r="G68" s="125">
        <v>3.1573444232890475</v>
      </c>
    </row>
    <row r="69" spans="2:14" ht="15" thickBot="1">
      <c r="B69" s="120">
        <v>42497</v>
      </c>
      <c r="C69" s="121">
        <v>198</v>
      </c>
      <c r="D69" s="121">
        <v>20</v>
      </c>
      <c r="F69" s="103" t="s">
        <v>576</v>
      </c>
      <c r="G69" s="104">
        <v>31</v>
      </c>
    </row>
    <row r="70" spans="2:14">
      <c r="B70" s="120">
        <v>42498</v>
      </c>
      <c r="C70" s="121">
        <v>168</v>
      </c>
      <c r="D70" s="121">
        <v>23</v>
      </c>
    </row>
    <row r="71" spans="2:14" ht="15" thickBot="1">
      <c r="B71" s="120">
        <v>42499</v>
      </c>
      <c r="C71" s="121">
        <v>168</v>
      </c>
      <c r="D71" s="121">
        <v>17</v>
      </c>
      <c r="F71" t="s">
        <v>577</v>
      </c>
    </row>
    <row r="72" spans="2:14">
      <c r="B72" s="120">
        <v>42500</v>
      </c>
      <c r="C72" s="121">
        <v>208</v>
      </c>
      <c r="D72" s="121">
        <v>18</v>
      </c>
      <c r="F72" s="105"/>
      <c r="G72" s="105" t="s">
        <v>581</v>
      </c>
      <c r="H72" s="105" t="s">
        <v>582</v>
      </c>
      <c r="I72" s="105" t="s">
        <v>4</v>
      </c>
      <c r="J72" s="105" t="s">
        <v>583</v>
      </c>
      <c r="K72" s="105" t="s">
        <v>584</v>
      </c>
    </row>
    <row r="73" spans="2:14">
      <c r="B73" s="120">
        <v>42501</v>
      </c>
      <c r="C73" s="121">
        <v>208</v>
      </c>
      <c r="D73" s="121">
        <v>11</v>
      </c>
      <c r="F73" s="2" t="s">
        <v>578</v>
      </c>
      <c r="G73">
        <v>1</v>
      </c>
      <c r="H73">
        <v>314.77507733097639</v>
      </c>
      <c r="I73">
        <v>314.77507733097639</v>
      </c>
      <c r="J73">
        <v>31.575949521876268</v>
      </c>
      <c r="K73">
        <v>4.5478695027449289E-6</v>
      </c>
    </row>
    <row r="74" spans="2:14">
      <c r="B74" s="120">
        <v>42502</v>
      </c>
      <c r="C74" s="121">
        <v>198</v>
      </c>
      <c r="D74" s="121">
        <v>12</v>
      </c>
      <c r="F74" s="2" t="s">
        <v>579</v>
      </c>
      <c r="G74">
        <v>29</v>
      </c>
      <c r="H74">
        <v>289.09589041095899</v>
      </c>
      <c r="I74">
        <v>9.9688238072744486</v>
      </c>
    </row>
    <row r="75" spans="2:14" ht="15" thickBot="1">
      <c r="B75" s="120">
        <v>42503</v>
      </c>
      <c r="C75" s="121">
        <v>198</v>
      </c>
      <c r="D75" s="121">
        <v>15</v>
      </c>
      <c r="F75" s="103" t="s">
        <v>127</v>
      </c>
      <c r="G75" s="104">
        <v>30</v>
      </c>
      <c r="H75" s="104">
        <v>603.87096774193537</v>
      </c>
      <c r="I75" s="104"/>
      <c r="J75" s="104"/>
      <c r="K75" s="104"/>
    </row>
    <row r="76" spans="2:14" ht="15" thickBot="1">
      <c r="B76" s="120">
        <v>42504</v>
      </c>
      <c r="C76" s="121">
        <v>198</v>
      </c>
      <c r="D76" s="121">
        <v>19</v>
      </c>
    </row>
    <row r="77" spans="2:14">
      <c r="B77" s="120">
        <v>42505</v>
      </c>
      <c r="C77" s="121">
        <v>168</v>
      </c>
      <c r="D77" s="121">
        <v>19</v>
      </c>
      <c r="F77" s="105"/>
      <c r="G77" s="105" t="s">
        <v>585</v>
      </c>
      <c r="H77" s="105" t="s">
        <v>119</v>
      </c>
      <c r="I77" s="105" t="s">
        <v>586</v>
      </c>
      <c r="J77" s="105" t="s">
        <v>587</v>
      </c>
      <c r="K77" s="105" t="s">
        <v>588</v>
      </c>
      <c r="L77" s="105" t="s">
        <v>589</v>
      </c>
      <c r="M77" s="105" t="s">
        <v>590</v>
      </c>
      <c r="N77" s="105" t="s">
        <v>591</v>
      </c>
    </row>
    <row r="78" spans="2:14">
      <c r="B78" s="120">
        <v>42506</v>
      </c>
      <c r="C78" s="121">
        <v>168</v>
      </c>
      <c r="D78" s="121">
        <v>21</v>
      </c>
      <c r="F78" s="2" t="s">
        <v>580</v>
      </c>
      <c r="G78" s="125">
        <v>52.78356164383564</v>
      </c>
      <c r="H78">
        <v>6.5819488147713896</v>
      </c>
      <c r="I78">
        <v>8.0194427409367464</v>
      </c>
      <c r="J78">
        <v>7.6281311706880437E-9</v>
      </c>
      <c r="K78">
        <v>39.32196482486497</v>
      </c>
      <c r="L78">
        <v>66.245158462806302</v>
      </c>
      <c r="M78">
        <v>39.32196482486497</v>
      </c>
      <c r="N78">
        <v>66.245158462806302</v>
      </c>
    </row>
    <row r="79" spans="2:14" ht="15" thickBot="1">
      <c r="B79" s="120">
        <v>42507</v>
      </c>
      <c r="C79" s="121">
        <v>208</v>
      </c>
      <c r="D79" s="121">
        <v>15</v>
      </c>
      <c r="F79" s="103" t="s">
        <v>546</v>
      </c>
      <c r="G79" s="111">
        <v>-0.19269406392694075</v>
      </c>
      <c r="H79" s="104">
        <v>3.4291787716820475E-2</v>
      </c>
      <c r="I79" s="104">
        <v>-5.6192481278082314</v>
      </c>
      <c r="J79" s="104">
        <v>4.5478695027448857E-6</v>
      </c>
      <c r="K79" s="104">
        <v>-0.26282864464710415</v>
      </c>
      <c r="L79" s="104">
        <v>-0.12255948320677733</v>
      </c>
      <c r="M79" s="104">
        <v>-0.26282864464710415</v>
      </c>
      <c r="N79" s="104">
        <v>-0.12255948320677733</v>
      </c>
    </row>
    <row r="80" spans="2:14">
      <c r="B80" s="120">
        <v>42508</v>
      </c>
      <c r="C80" s="121">
        <v>208</v>
      </c>
      <c r="D80" s="121">
        <v>9</v>
      </c>
      <c r="G80" s="2" t="s">
        <v>595</v>
      </c>
    </row>
    <row r="81" spans="2:8">
      <c r="B81" s="120">
        <v>42509</v>
      </c>
      <c r="C81" s="121">
        <v>198</v>
      </c>
      <c r="D81" s="121">
        <v>16</v>
      </c>
    </row>
    <row r="82" spans="2:8">
      <c r="B82" s="120">
        <v>42510</v>
      </c>
      <c r="C82" s="121">
        <v>198</v>
      </c>
      <c r="D82" s="121">
        <v>16</v>
      </c>
    </row>
    <row r="83" spans="2:8">
      <c r="B83" s="120">
        <v>42511</v>
      </c>
      <c r="C83" s="121">
        <v>198</v>
      </c>
      <c r="D83" s="121">
        <v>11</v>
      </c>
      <c r="F83" t="s">
        <v>592</v>
      </c>
      <c r="H83" s="37" t="s">
        <v>596</v>
      </c>
    </row>
    <row r="84" spans="2:8" ht="15" thickBot="1">
      <c r="B84" s="120">
        <v>42512</v>
      </c>
      <c r="C84" s="121">
        <v>168</v>
      </c>
      <c r="D84" s="121">
        <v>21</v>
      </c>
    </row>
    <row r="85" spans="2:8">
      <c r="B85" s="120">
        <v>42513</v>
      </c>
      <c r="C85" s="121">
        <v>168</v>
      </c>
      <c r="D85" s="121">
        <v>20</v>
      </c>
      <c r="F85" s="105" t="s">
        <v>593</v>
      </c>
      <c r="G85" s="105" t="s">
        <v>594</v>
      </c>
      <c r="H85" s="105" t="s">
        <v>579</v>
      </c>
    </row>
    <row r="86" spans="2:8">
      <c r="B86" s="120">
        <v>42514</v>
      </c>
      <c r="C86" s="121">
        <v>208</v>
      </c>
      <c r="D86" s="121">
        <v>11</v>
      </c>
      <c r="F86">
        <v>1</v>
      </c>
      <c r="G86">
        <v>20.410958904109592</v>
      </c>
      <c r="H86">
        <v>-2.4109589041095916</v>
      </c>
    </row>
    <row r="87" spans="2:8">
      <c r="B87" s="120">
        <v>42515</v>
      </c>
      <c r="C87" s="121">
        <v>208</v>
      </c>
      <c r="D87" s="121">
        <v>11</v>
      </c>
      <c r="F87">
        <v>2</v>
      </c>
      <c r="G87">
        <v>20.410958904109592</v>
      </c>
      <c r="H87">
        <v>3.5890410958904084</v>
      </c>
    </row>
    <row r="88" spans="2:8">
      <c r="B88" s="120">
        <v>42516</v>
      </c>
      <c r="C88" s="121">
        <v>198</v>
      </c>
      <c r="D88" s="121">
        <v>12</v>
      </c>
      <c r="F88">
        <v>3</v>
      </c>
      <c r="G88">
        <v>12.703196347031962</v>
      </c>
      <c r="H88">
        <v>-0.70319634703196243</v>
      </c>
    </row>
    <row r="89" spans="2:8">
      <c r="B89" s="120">
        <v>42517</v>
      </c>
      <c r="C89" s="121">
        <v>198</v>
      </c>
      <c r="D89" s="121">
        <v>10</v>
      </c>
      <c r="F89">
        <v>4</v>
      </c>
      <c r="G89">
        <v>12.703196347031962</v>
      </c>
      <c r="H89">
        <v>-3.7031963470319624</v>
      </c>
    </row>
    <row r="90" spans="2:8">
      <c r="B90" s="120">
        <v>42518</v>
      </c>
      <c r="C90" s="121">
        <v>198</v>
      </c>
      <c r="D90" s="121">
        <v>16</v>
      </c>
      <c r="F90">
        <v>5</v>
      </c>
      <c r="G90">
        <v>14.630136986301373</v>
      </c>
      <c r="H90">
        <v>-3.6301369863013733</v>
      </c>
    </row>
    <row r="91" spans="2:8">
      <c r="B91" s="120">
        <v>42519</v>
      </c>
      <c r="C91" s="121">
        <v>168</v>
      </c>
      <c r="D91" s="121">
        <v>17</v>
      </c>
      <c r="F91">
        <v>6</v>
      </c>
      <c r="G91">
        <v>14.630136986301373</v>
      </c>
      <c r="H91">
        <v>3.3698630136986267</v>
      </c>
    </row>
    <row r="92" spans="2:8">
      <c r="B92" s="120">
        <v>42520</v>
      </c>
      <c r="C92" s="121">
        <v>168</v>
      </c>
      <c r="D92" s="121">
        <v>24</v>
      </c>
      <c r="F92">
        <v>7</v>
      </c>
      <c r="G92">
        <v>14.630136986301373</v>
      </c>
      <c r="H92">
        <v>5.3698630136986267</v>
      </c>
    </row>
    <row r="93" spans="2:8">
      <c r="B93" s="122">
        <v>42521</v>
      </c>
      <c r="C93" s="123">
        <v>208</v>
      </c>
      <c r="D93" s="123">
        <v>18</v>
      </c>
      <c r="F93">
        <v>8</v>
      </c>
      <c r="G93">
        <v>20.410958904109592</v>
      </c>
      <c r="H93">
        <v>2.5890410958904084</v>
      </c>
    </row>
    <row r="94" spans="2:8">
      <c r="F94">
        <v>9</v>
      </c>
      <c r="G94">
        <v>20.410958904109592</v>
      </c>
      <c r="H94">
        <v>-3.4109589041095916</v>
      </c>
    </row>
    <row r="95" spans="2:8">
      <c r="F95">
        <v>10</v>
      </c>
      <c r="G95">
        <v>12.703196347031962</v>
      </c>
      <c r="H95">
        <v>5.2968036529680376</v>
      </c>
    </row>
    <row r="96" spans="2:8">
      <c r="F96">
        <v>11</v>
      </c>
      <c r="G96">
        <v>12.703196347031962</v>
      </c>
      <c r="H96">
        <v>-1.7031963470319624</v>
      </c>
    </row>
    <row r="97" spans="6:8">
      <c r="F97">
        <v>12</v>
      </c>
      <c r="G97">
        <v>14.630136986301373</v>
      </c>
      <c r="H97">
        <v>-2.6301369863013733</v>
      </c>
    </row>
    <row r="98" spans="6:8">
      <c r="F98">
        <v>13</v>
      </c>
      <c r="G98">
        <v>14.630136986301373</v>
      </c>
      <c r="H98">
        <v>0.36986301369862673</v>
      </c>
    </row>
    <row r="99" spans="6:8">
      <c r="F99">
        <v>14</v>
      </c>
      <c r="G99">
        <v>14.630136986301373</v>
      </c>
      <c r="H99">
        <v>4.3698630136986267</v>
      </c>
    </row>
    <row r="100" spans="6:8">
      <c r="F100">
        <v>15</v>
      </c>
      <c r="G100">
        <v>20.410958904109592</v>
      </c>
      <c r="H100">
        <v>-1.4109589041095916</v>
      </c>
    </row>
    <row r="101" spans="6:8">
      <c r="F101">
        <v>16</v>
      </c>
      <c r="G101">
        <v>20.410958904109592</v>
      </c>
      <c r="H101">
        <v>0.58904109589040843</v>
      </c>
    </row>
    <row r="102" spans="6:8">
      <c r="F102">
        <v>17</v>
      </c>
      <c r="G102">
        <v>12.703196347031962</v>
      </c>
      <c r="H102">
        <v>2.2968036529680376</v>
      </c>
    </row>
    <row r="103" spans="6:8">
      <c r="F103">
        <v>18</v>
      </c>
      <c r="G103">
        <v>12.703196347031962</v>
      </c>
      <c r="H103">
        <v>-3.7031963470319624</v>
      </c>
    </row>
    <row r="104" spans="6:8">
      <c r="F104">
        <v>19</v>
      </c>
      <c r="G104">
        <v>14.630136986301373</v>
      </c>
      <c r="H104">
        <v>1.3698630136986267</v>
      </c>
    </row>
    <row r="105" spans="6:8">
      <c r="F105">
        <v>20</v>
      </c>
      <c r="G105">
        <v>14.630136986301373</v>
      </c>
      <c r="H105">
        <v>1.3698630136986267</v>
      </c>
    </row>
    <row r="106" spans="6:8">
      <c r="F106">
        <v>21</v>
      </c>
      <c r="G106">
        <v>14.630136986301373</v>
      </c>
      <c r="H106">
        <v>-3.6301369863013733</v>
      </c>
    </row>
    <row r="107" spans="6:8">
      <c r="F107">
        <v>22</v>
      </c>
      <c r="G107">
        <v>20.410958904109592</v>
      </c>
      <c r="H107">
        <v>0.58904109589040843</v>
      </c>
    </row>
    <row r="108" spans="6:8">
      <c r="F108">
        <v>23</v>
      </c>
      <c r="G108">
        <v>20.410958904109592</v>
      </c>
      <c r="H108">
        <v>-0.41095890410959157</v>
      </c>
    </row>
    <row r="109" spans="6:8">
      <c r="F109">
        <v>24</v>
      </c>
      <c r="G109">
        <v>12.703196347031962</v>
      </c>
      <c r="H109">
        <v>-1.7031963470319624</v>
      </c>
    </row>
    <row r="110" spans="6:8">
      <c r="F110">
        <v>25</v>
      </c>
      <c r="G110">
        <v>12.703196347031962</v>
      </c>
      <c r="H110">
        <v>-1.7031963470319624</v>
      </c>
    </row>
    <row r="111" spans="6:8">
      <c r="F111">
        <v>26</v>
      </c>
      <c r="G111">
        <v>14.630136986301373</v>
      </c>
      <c r="H111">
        <v>-2.6301369863013733</v>
      </c>
    </row>
    <row r="112" spans="6:8">
      <c r="F112">
        <v>27</v>
      </c>
      <c r="G112">
        <v>14.630136986301373</v>
      </c>
      <c r="H112">
        <v>-4.6301369863013733</v>
      </c>
    </row>
    <row r="113" spans="2:8">
      <c r="F113">
        <v>28</v>
      </c>
      <c r="G113">
        <v>14.630136986301373</v>
      </c>
      <c r="H113">
        <v>1.3698630136986267</v>
      </c>
    </row>
    <row r="114" spans="2:8">
      <c r="F114">
        <v>29</v>
      </c>
      <c r="G114">
        <v>20.410958904109592</v>
      </c>
      <c r="H114">
        <v>-3.4109589041095916</v>
      </c>
    </row>
    <row r="115" spans="2:8">
      <c r="F115">
        <v>30</v>
      </c>
      <c r="G115">
        <v>20.410958904109592</v>
      </c>
      <c r="H115">
        <v>3.5890410958904084</v>
      </c>
    </row>
    <row r="116" spans="2:8" ht="15" thickBot="1">
      <c r="F116" s="104">
        <v>31</v>
      </c>
      <c r="G116" s="104">
        <v>12.703196347031962</v>
      </c>
      <c r="H116" s="104">
        <v>5.2968036529680376</v>
      </c>
    </row>
    <row r="118" spans="2:8">
      <c r="B118" s="112" t="s">
        <v>505</v>
      </c>
      <c r="C118" s="112" t="s">
        <v>547</v>
      </c>
      <c r="D118" s="112" t="s">
        <v>549</v>
      </c>
    </row>
    <row r="119" spans="2:8">
      <c r="B119" s="94">
        <v>1</v>
      </c>
      <c r="C119">
        <v>100</v>
      </c>
      <c r="D119">
        <v>37</v>
      </c>
    </row>
    <row r="120" spans="2:8">
      <c r="B120" s="94">
        <v>2</v>
      </c>
      <c r="C120">
        <v>90</v>
      </c>
      <c r="D120">
        <v>65</v>
      </c>
    </row>
    <row r="121" spans="2:8">
      <c r="B121" s="94">
        <v>3</v>
      </c>
      <c r="C121">
        <v>95</v>
      </c>
      <c r="D121">
        <v>45</v>
      </c>
    </row>
    <row r="122" spans="2:8">
      <c r="B122" s="94">
        <v>4</v>
      </c>
      <c r="C122">
        <v>100</v>
      </c>
      <c r="D122">
        <v>39</v>
      </c>
    </row>
    <row r="123" spans="2:8">
      <c r="B123" s="94">
        <v>5</v>
      </c>
      <c r="C123">
        <v>80</v>
      </c>
      <c r="D123">
        <v>70</v>
      </c>
    </row>
    <row r="124" spans="2:8">
      <c r="B124" s="94">
        <v>6</v>
      </c>
      <c r="C124">
        <v>80</v>
      </c>
      <c r="D124">
        <v>57</v>
      </c>
    </row>
    <row r="125" spans="2:8">
      <c r="B125" s="94">
        <v>7</v>
      </c>
      <c r="C125">
        <v>90</v>
      </c>
      <c r="D125">
        <v>45</v>
      </c>
    </row>
    <row r="126" spans="2:8">
      <c r="B126" s="94">
        <v>8</v>
      </c>
      <c r="C126">
        <v>95</v>
      </c>
      <c r="D126">
        <v>47</v>
      </c>
    </row>
    <row r="127" spans="2:8">
      <c r="B127" s="94">
        <v>9</v>
      </c>
      <c r="C127">
        <v>90</v>
      </c>
      <c r="D127">
        <v>53</v>
      </c>
    </row>
    <row r="128" spans="2:8">
      <c r="B128" s="94">
        <v>10</v>
      </c>
      <c r="C128">
        <v>100</v>
      </c>
      <c r="D128">
        <v>33</v>
      </c>
    </row>
    <row r="130" spans="2:3">
      <c r="B130" s="2" t="s">
        <v>597</v>
      </c>
      <c r="C130" s="2" t="s">
        <v>598</v>
      </c>
    </row>
  </sheetData>
  <phoneticPr fontId="9"/>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F0761-88B1-40BE-A364-6E401E9EFF45}">
  <dimension ref="A1:N58"/>
  <sheetViews>
    <sheetView topLeftCell="A45" workbookViewId="0">
      <selection activeCell="G48" sqref="G48"/>
    </sheetView>
  </sheetViews>
  <sheetFormatPr defaultRowHeight="14.4"/>
  <cols>
    <col min="1" max="1" width="14.33203125" customWidth="1"/>
    <col min="2" max="2" width="13.21875" customWidth="1"/>
    <col min="6" max="6" width="18.21875" customWidth="1"/>
  </cols>
  <sheetData>
    <row r="1" spans="1:2">
      <c r="A1" s="30" t="s">
        <v>599</v>
      </c>
    </row>
    <row r="2" spans="1:2">
      <c r="A2" s="28" t="s">
        <v>600</v>
      </c>
    </row>
    <row r="3" spans="1:2">
      <c r="A3" s="28" t="s">
        <v>601</v>
      </c>
    </row>
    <row r="4" spans="1:2">
      <c r="A4" s="28" t="s">
        <v>602</v>
      </c>
    </row>
    <row r="6" spans="1:2" ht="18">
      <c r="A6" s="132" t="s">
        <v>603</v>
      </c>
    </row>
    <row r="7" spans="1:2">
      <c r="A7" s="2" t="s">
        <v>604</v>
      </c>
    </row>
    <row r="8" spans="1:2">
      <c r="A8" s="28" t="s">
        <v>605</v>
      </c>
    </row>
    <row r="9" spans="1:2">
      <c r="A9" s="28" t="s">
        <v>606</v>
      </c>
    </row>
    <row r="10" spans="1:2">
      <c r="A10" s="28" t="s">
        <v>607</v>
      </c>
    </row>
    <row r="11" spans="1:2">
      <c r="A11" s="28" t="s">
        <v>608</v>
      </c>
    </row>
    <row r="13" spans="1:2">
      <c r="A13" s="28" t="s">
        <v>609</v>
      </c>
    </row>
    <row r="14" spans="1:2">
      <c r="B14" s="28" t="s">
        <v>610</v>
      </c>
    </row>
    <row r="17" spans="1:5">
      <c r="A17" t="s">
        <v>611</v>
      </c>
      <c r="B17">
        <v>250</v>
      </c>
    </row>
    <row r="18" spans="1:5">
      <c r="A18" t="s">
        <v>612</v>
      </c>
      <c r="B18">
        <v>90</v>
      </c>
    </row>
    <row r="19" spans="1:5">
      <c r="A19" t="s">
        <v>613</v>
      </c>
      <c r="B19">
        <f>B24*B17+B25</f>
        <v>5.2800000000000011</v>
      </c>
      <c r="C19" s="36" t="s">
        <v>614</v>
      </c>
    </row>
    <row r="20" spans="1:5">
      <c r="A20" t="s">
        <v>615</v>
      </c>
      <c r="B20">
        <f>B17-B18</f>
        <v>160</v>
      </c>
    </row>
    <row r="21" spans="1:5">
      <c r="A21" t="s">
        <v>616</v>
      </c>
      <c r="B21" s="126">
        <f>B19*B20</f>
        <v>844.80000000000018</v>
      </c>
    </row>
    <row r="23" spans="1:5">
      <c r="A23" t="s">
        <v>617</v>
      </c>
    </row>
    <row r="24" spans="1:5">
      <c r="A24" t="s">
        <v>618</v>
      </c>
      <c r="B24">
        <v>-0.19</v>
      </c>
    </row>
    <row r="25" spans="1:5">
      <c r="A25" t="s">
        <v>619</v>
      </c>
      <c r="B25">
        <v>52.78</v>
      </c>
    </row>
    <row r="27" spans="1:5">
      <c r="A27" s="127" t="s">
        <v>611</v>
      </c>
      <c r="B27" s="21">
        <v>100</v>
      </c>
      <c r="C27" s="21">
        <v>150</v>
      </c>
      <c r="D27" s="21">
        <v>200</v>
      </c>
      <c r="E27" s="21">
        <v>250</v>
      </c>
    </row>
    <row r="28" spans="1:5">
      <c r="A28" s="127" t="s">
        <v>620</v>
      </c>
      <c r="B28" s="21">
        <v>338</v>
      </c>
      <c r="C28" s="21">
        <v>1457</v>
      </c>
      <c r="D28" s="21">
        <v>1626</v>
      </c>
      <c r="E28" s="21">
        <v>845</v>
      </c>
    </row>
    <row r="29" spans="1:5">
      <c r="A29" t="s">
        <v>621</v>
      </c>
    </row>
    <row r="30" spans="1:5">
      <c r="A30" t="s">
        <v>622</v>
      </c>
    </row>
    <row r="32" spans="1:5">
      <c r="A32" s="28" t="s">
        <v>623</v>
      </c>
    </row>
    <row r="33" spans="1:14">
      <c r="A33" s="28" t="s">
        <v>624</v>
      </c>
    </row>
    <row r="34" spans="1:14">
      <c r="A34" s="158" t="s">
        <v>628</v>
      </c>
      <c r="B34" s="158"/>
      <c r="C34" s="158"/>
      <c r="D34" s="158"/>
      <c r="E34" s="158"/>
    </row>
    <row r="35" spans="1:14">
      <c r="A35" s="130" t="s">
        <v>547</v>
      </c>
      <c r="B35" s="130" t="s">
        <v>549</v>
      </c>
      <c r="C35" s="130" t="s">
        <v>625</v>
      </c>
      <c r="D35" s="131" t="s">
        <v>626</v>
      </c>
      <c r="E35" s="131" t="s">
        <v>627</v>
      </c>
    </row>
    <row r="36" spans="1:14">
      <c r="A36" s="21">
        <v>100</v>
      </c>
      <c r="B36" s="21">
        <f>B$24*A36+B$25</f>
        <v>33.78</v>
      </c>
      <c r="C36" s="21">
        <f>A36*B36</f>
        <v>3378</v>
      </c>
      <c r="D36" s="128">
        <f>B$18*B36</f>
        <v>3040.2000000000003</v>
      </c>
      <c r="E36" s="128">
        <f>C36-D36</f>
        <v>337.79999999999973</v>
      </c>
    </row>
    <row r="37" spans="1:14">
      <c r="A37" s="21">
        <v>150</v>
      </c>
      <c r="B37" s="21">
        <f t="shared" ref="B37:B45" si="0">B$24*A37+B$25</f>
        <v>24.28</v>
      </c>
      <c r="C37" s="21">
        <f t="shared" ref="C37:C45" si="1">A37*B37</f>
        <v>3642</v>
      </c>
      <c r="D37" s="128">
        <f t="shared" ref="D37:D45" si="2">B$18*B37</f>
        <v>2185.2000000000003</v>
      </c>
      <c r="E37" s="128">
        <f t="shared" ref="E37:E45" si="3">C37-D37</f>
        <v>1456.7999999999997</v>
      </c>
    </row>
    <row r="38" spans="1:14">
      <c r="A38" s="133">
        <v>184</v>
      </c>
      <c r="B38" s="133">
        <f t="shared" si="0"/>
        <v>17.82</v>
      </c>
      <c r="C38" s="133">
        <f t="shared" si="1"/>
        <v>3278.88</v>
      </c>
      <c r="D38" s="134">
        <f t="shared" ref="D38" si="4">B$18*B38</f>
        <v>1603.8</v>
      </c>
      <c r="E38" s="134">
        <f t="shared" ref="E38" si="5">C38-D38</f>
        <v>1675.0800000000002</v>
      </c>
    </row>
    <row r="39" spans="1:14">
      <c r="A39" s="21">
        <v>200</v>
      </c>
      <c r="B39" s="21">
        <f t="shared" si="0"/>
        <v>14.780000000000001</v>
      </c>
      <c r="C39" s="21">
        <f t="shared" si="1"/>
        <v>2956</v>
      </c>
      <c r="D39" s="128">
        <f t="shared" si="2"/>
        <v>1330.2</v>
      </c>
      <c r="E39" s="128">
        <f t="shared" si="3"/>
        <v>1625.8</v>
      </c>
    </row>
    <row r="40" spans="1:14">
      <c r="A40" s="21">
        <v>250</v>
      </c>
      <c r="B40" s="21">
        <f t="shared" si="0"/>
        <v>5.2800000000000011</v>
      </c>
      <c r="C40" s="21">
        <f t="shared" si="1"/>
        <v>1320.0000000000002</v>
      </c>
      <c r="D40" s="128">
        <f t="shared" si="2"/>
        <v>475.2000000000001</v>
      </c>
      <c r="E40" s="128">
        <f t="shared" si="3"/>
        <v>844.80000000000018</v>
      </c>
    </row>
    <row r="41" spans="1:14">
      <c r="A41" s="21">
        <v>300</v>
      </c>
      <c r="B41" s="21">
        <f t="shared" si="0"/>
        <v>-4.2199999999999989</v>
      </c>
      <c r="C41" s="21">
        <f t="shared" si="1"/>
        <v>-1265.9999999999995</v>
      </c>
      <c r="D41" s="128">
        <f t="shared" si="2"/>
        <v>-379.7999999999999</v>
      </c>
      <c r="E41" s="128">
        <f t="shared" si="3"/>
        <v>-886.19999999999959</v>
      </c>
    </row>
    <row r="42" spans="1:14">
      <c r="A42" s="21">
        <v>350</v>
      </c>
      <c r="B42" s="21">
        <f t="shared" si="0"/>
        <v>-13.719999999999999</v>
      </c>
      <c r="C42" s="21">
        <f t="shared" si="1"/>
        <v>-4802</v>
      </c>
      <c r="D42" s="128">
        <f t="shared" si="2"/>
        <v>-1234.8</v>
      </c>
      <c r="E42" s="128">
        <f t="shared" si="3"/>
        <v>-3567.2</v>
      </c>
    </row>
    <row r="43" spans="1:14">
      <c r="A43" s="21">
        <v>400</v>
      </c>
      <c r="B43" s="21">
        <f t="shared" si="0"/>
        <v>-23.22</v>
      </c>
      <c r="C43" s="21">
        <f t="shared" si="1"/>
        <v>-9288</v>
      </c>
      <c r="D43" s="128">
        <f t="shared" si="2"/>
        <v>-2089.7999999999997</v>
      </c>
      <c r="E43" s="128">
        <f t="shared" si="3"/>
        <v>-7198.2000000000007</v>
      </c>
    </row>
    <row r="44" spans="1:14">
      <c r="A44" s="129">
        <v>450</v>
      </c>
      <c r="B44" s="21">
        <f t="shared" si="0"/>
        <v>-32.72</v>
      </c>
      <c r="C44" s="21">
        <f t="shared" si="1"/>
        <v>-14724</v>
      </c>
      <c r="D44" s="128">
        <f t="shared" si="2"/>
        <v>-2944.7999999999997</v>
      </c>
      <c r="E44" s="128">
        <f t="shared" si="3"/>
        <v>-11779.2</v>
      </c>
    </row>
    <row r="45" spans="1:14">
      <c r="A45" s="21">
        <v>500</v>
      </c>
      <c r="B45" s="21">
        <f t="shared" si="0"/>
        <v>-42.22</v>
      </c>
      <c r="C45" s="21">
        <f t="shared" si="1"/>
        <v>-21110</v>
      </c>
      <c r="D45" s="128">
        <f t="shared" si="2"/>
        <v>-3799.7999999999997</v>
      </c>
      <c r="E45" s="128">
        <f t="shared" si="3"/>
        <v>-17310.2</v>
      </c>
    </row>
    <row r="47" spans="1:14">
      <c r="A47" s="30" t="s">
        <v>629</v>
      </c>
    </row>
    <row r="48" spans="1:14">
      <c r="A48" t="s">
        <v>611</v>
      </c>
      <c r="B48">
        <v>184</v>
      </c>
      <c r="F48" t="s">
        <v>611</v>
      </c>
      <c r="G48">
        <v>99</v>
      </c>
      <c r="J48" s="130" t="s">
        <v>547</v>
      </c>
      <c r="K48" s="130" t="s">
        <v>549</v>
      </c>
      <c r="L48" s="130" t="s">
        <v>625</v>
      </c>
      <c r="M48" s="131" t="s">
        <v>626</v>
      </c>
      <c r="N48" s="131" t="s">
        <v>627</v>
      </c>
    </row>
    <row r="49" spans="1:14">
      <c r="A49" t="s">
        <v>612</v>
      </c>
      <c r="B49">
        <v>90</v>
      </c>
      <c r="F49" t="s">
        <v>612</v>
      </c>
      <c r="G49">
        <v>70</v>
      </c>
      <c r="J49" s="21">
        <v>50</v>
      </c>
      <c r="K49" s="21">
        <f>$G$55*J49+$G$56</f>
        <v>106.74000000000001</v>
      </c>
      <c r="L49" s="21">
        <f>J49*K49</f>
        <v>5337</v>
      </c>
      <c r="M49" s="128">
        <f>G$49*K49</f>
        <v>7471.8000000000011</v>
      </c>
      <c r="N49" s="128">
        <f>L49-M49</f>
        <v>-2134.8000000000011</v>
      </c>
    </row>
    <row r="50" spans="1:14">
      <c r="A50" t="s">
        <v>613</v>
      </c>
      <c r="B50">
        <f>B55*B48+B56</f>
        <v>17.82</v>
      </c>
      <c r="F50" t="s">
        <v>613</v>
      </c>
      <c r="G50">
        <f>G55*G48+G56</f>
        <v>39.120000000000033</v>
      </c>
      <c r="J50" s="21">
        <v>60</v>
      </c>
      <c r="K50" s="21">
        <f t="shared" ref="K50:K58" si="6">$G$55*J50+$G$56</f>
        <v>92.940000000000012</v>
      </c>
      <c r="L50" s="21">
        <f t="shared" ref="L50:L58" si="7">J50*K50</f>
        <v>5576.4000000000005</v>
      </c>
      <c r="M50" s="128">
        <f t="shared" ref="M50:M58" si="8">G$49*K50</f>
        <v>6505.8000000000011</v>
      </c>
      <c r="N50" s="128">
        <f t="shared" ref="N50:N58" si="9">L50-M50</f>
        <v>-929.40000000000055</v>
      </c>
    </row>
    <row r="51" spans="1:14">
      <c r="A51" t="s">
        <v>615</v>
      </c>
      <c r="B51">
        <f>B48-B49</f>
        <v>94</v>
      </c>
      <c r="F51" t="s">
        <v>615</v>
      </c>
      <c r="G51">
        <f>G48-G49</f>
        <v>29</v>
      </c>
      <c r="J51" s="129">
        <v>70</v>
      </c>
      <c r="K51" s="129">
        <f t="shared" si="6"/>
        <v>79.140000000000015</v>
      </c>
      <c r="L51" s="129">
        <f t="shared" si="7"/>
        <v>5539.8000000000011</v>
      </c>
      <c r="M51" s="128">
        <f t="shared" si="8"/>
        <v>5539.8000000000011</v>
      </c>
      <c r="N51" s="128">
        <f t="shared" si="9"/>
        <v>0</v>
      </c>
    </row>
    <row r="52" spans="1:14">
      <c r="A52" t="s">
        <v>616</v>
      </c>
      <c r="B52" s="126">
        <f>B50*B51</f>
        <v>1675.08</v>
      </c>
      <c r="F52" t="s">
        <v>616</v>
      </c>
      <c r="G52" s="126">
        <f>G50*G51</f>
        <v>1134.4800000000009</v>
      </c>
      <c r="J52" s="21">
        <v>97</v>
      </c>
      <c r="K52" s="21">
        <f t="shared" si="6"/>
        <v>41.880000000000024</v>
      </c>
      <c r="L52" s="21">
        <f t="shared" si="7"/>
        <v>4062.3600000000024</v>
      </c>
      <c r="M52" s="128">
        <f t="shared" si="8"/>
        <v>2931.6000000000017</v>
      </c>
      <c r="N52" s="128">
        <f t="shared" si="9"/>
        <v>1130.7600000000007</v>
      </c>
    </row>
    <row r="53" spans="1:14">
      <c r="J53" s="21">
        <v>98</v>
      </c>
      <c r="K53" s="21">
        <f t="shared" si="6"/>
        <v>40.500000000000028</v>
      </c>
      <c r="L53" s="21">
        <f t="shared" si="7"/>
        <v>3969.0000000000027</v>
      </c>
      <c r="M53" s="128">
        <f t="shared" si="8"/>
        <v>2835.0000000000018</v>
      </c>
      <c r="N53" s="128">
        <f t="shared" si="9"/>
        <v>1134.0000000000009</v>
      </c>
    </row>
    <row r="54" spans="1:14">
      <c r="A54" t="s">
        <v>617</v>
      </c>
      <c r="F54" t="s">
        <v>617</v>
      </c>
      <c r="J54" s="133">
        <v>99</v>
      </c>
      <c r="K54" s="133">
        <f t="shared" si="6"/>
        <v>39.120000000000033</v>
      </c>
      <c r="L54" s="133">
        <f t="shared" si="7"/>
        <v>3872.8800000000033</v>
      </c>
      <c r="M54" s="134">
        <f t="shared" si="8"/>
        <v>2738.4000000000024</v>
      </c>
      <c r="N54" s="134">
        <f t="shared" si="9"/>
        <v>1134.4800000000009</v>
      </c>
    </row>
    <row r="55" spans="1:14">
      <c r="A55" t="s">
        <v>618</v>
      </c>
      <c r="B55">
        <v>-0.19</v>
      </c>
      <c r="F55" t="s">
        <v>618</v>
      </c>
      <c r="G55">
        <v>-1.38</v>
      </c>
      <c r="J55" s="21">
        <v>100</v>
      </c>
      <c r="K55" s="21">
        <f t="shared" si="6"/>
        <v>37.740000000000009</v>
      </c>
      <c r="L55" s="21">
        <f t="shared" si="7"/>
        <v>3774.0000000000009</v>
      </c>
      <c r="M55" s="128">
        <f t="shared" si="8"/>
        <v>2641.8000000000006</v>
      </c>
      <c r="N55" s="128">
        <f t="shared" si="9"/>
        <v>1132.2000000000003</v>
      </c>
    </row>
    <row r="56" spans="1:14">
      <c r="A56" t="s">
        <v>619</v>
      </c>
      <c r="B56">
        <v>52.78</v>
      </c>
      <c r="F56" t="s">
        <v>619</v>
      </c>
      <c r="G56">
        <v>175.74</v>
      </c>
      <c r="J56" s="21">
        <v>150</v>
      </c>
      <c r="K56" s="21">
        <f t="shared" si="6"/>
        <v>-31.259999999999962</v>
      </c>
      <c r="L56" s="21">
        <f t="shared" si="7"/>
        <v>-4688.9999999999945</v>
      </c>
      <c r="M56" s="128">
        <f t="shared" si="8"/>
        <v>-2188.1999999999975</v>
      </c>
      <c r="N56" s="128">
        <f t="shared" si="9"/>
        <v>-2500.799999999997</v>
      </c>
    </row>
    <row r="57" spans="1:14">
      <c r="J57" s="129">
        <v>200</v>
      </c>
      <c r="K57" s="21">
        <f t="shared" si="6"/>
        <v>-100.25999999999999</v>
      </c>
      <c r="L57" s="21">
        <f t="shared" si="7"/>
        <v>-20052</v>
      </c>
      <c r="M57" s="128">
        <f t="shared" si="8"/>
        <v>-7018.1999999999989</v>
      </c>
      <c r="N57" s="128">
        <f t="shared" si="9"/>
        <v>-13033.800000000001</v>
      </c>
    </row>
    <row r="58" spans="1:14">
      <c r="J58" s="21">
        <v>250</v>
      </c>
      <c r="K58" s="21">
        <f t="shared" si="6"/>
        <v>-169.26</v>
      </c>
      <c r="L58" s="21">
        <f t="shared" si="7"/>
        <v>-42315</v>
      </c>
      <c r="M58" s="128">
        <f t="shared" si="8"/>
        <v>-11848.199999999999</v>
      </c>
      <c r="N58" s="128">
        <f t="shared" si="9"/>
        <v>-30466.800000000003</v>
      </c>
    </row>
  </sheetData>
  <mergeCells count="1">
    <mergeCell ref="A34:E34"/>
  </mergeCells>
  <phoneticPr fontId="9"/>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AF973-84B0-4641-87F3-DFF62A3EB9DB}">
  <dimension ref="A1:G9"/>
  <sheetViews>
    <sheetView tabSelected="1" workbookViewId="0">
      <selection activeCell="S9" sqref="S9"/>
    </sheetView>
  </sheetViews>
  <sheetFormatPr defaultRowHeight="14.4"/>
  <sheetData>
    <row r="1" spans="1:7">
      <c r="A1" t="s">
        <v>611</v>
      </c>
      <c r="B1">
        <v>150</v>
      </c>
      <c r="F1" t="s">
        <v>611</v>
      </c>
      <c r="G1">
        <v>99</v>
      </c>
    </row>
    <row r="2" spans="1:7">
      <c r="A2" t="s">
        <v>612</v>
      </c>
      <c r="B2">
        <v>70</v>
      </c>
      <c r="F2" t="s">
        <v>612</v>
      </c>
      <c r="G2">
        <v>70</v>
      </c>
    </row>
    <row r="3" spans="1:7">
      <c r="A3" t="s">
        <v>613</v>
      </c>
      <c r="B3">
        <f>B8*B1+B9</f>
        <v>-31.259999999999962</v>
      </c>
      <c r="F3" t="s">
        <v>613</v>
      </c>
      <c r="G3">
        <f>G8*G1+G9</f>
        <v>39.120000000000033</v>
      </c>
    </row>
    <row r="4" spans="1:7">
      <c r="A4" t="s">
        <v>615</v>
      </c>
      <c r="B4">
        <f>B1-B2</f>
        <v>80</v>
      </c>
      <c r="F4" t="s">
        <v>615</v>
      </c>
      <c r="G4">
        <f>G1-G2</f>
        <v>29</v>
      </c>
    </row>
    <row r="5" spans="1:7">
      <c r="A5" t="s">
        <v>616</v>
      </c>
      <c r="B5" s="126">
        <f>B3*B4</f>
        <v>-2500.799999999997</v>
      </c>
      <c r="F5" t="s">
        <v>616</v>
      </c>
      <c r="G5" s="126">
        <f>G3*G4</f>
        <v>1134.4800000000009</v>
      </c>
    </row>
    <row r="7" spans="1:7">
      <c r="A7" t="s">
        <v>617</v>
      </c>
      <c r="F7" t="s">
        <v>617</v>
      </c>
    </row>
    <row r="8" spans="1:7">
      <c r="A8" t="s">
        <v>618</v>
      </c>
      <c r="B8">
        <v>-1.38</v>
      </c>
      <c r="F8" t="s">
        <v>618</v>
      </c>
      <c r="G8">
        <v>-1.38</v>
      </c>
    </row>
    <row r="9" spans="1:7">
      <c r="A9" t="s">
        <v>619</v>
      </c>
      <c r="B9">
        <v>175.74</v>
      </c>
      <c r="F9" t="s">
        <v>619</v>
      </c>
      <c r="G9">
        <v>175.74</v>
      </c>
    </row>
  </sheetData>
  <phoneticPr fontId="9"/>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1000"/>
  <sheetViews>
    <sheetView topLeftCell="A34" workbookViewId="0"/>
  </sheetViews>
  <sheetFormatPr defaultColWidth="14.44140625" defaultRowHeight="15" customHeight="1"/>
  <cols>
    <col min="1" max="1" width="14.109375" customWidth="1"/>
    <col min="2" max="2" width="17.44140625" customWidth="1"/>
    <col min="3" max="3" width="8.6640625" customWidth="1"/>
    <col min="4" max="4" width="14.6640625" customWidth="1"/>
    <col min="5" max="5" width="19.109375" customWidth="1"/>
    <col min="6" max="26" width="8.6640625" customWidth="1"/>
  </cols>
  <sheetData>
    <row r="1" spans="1:10" ht="18" customHeight="1">
      <c r="A1" s="2" t="s">
        <v>9</v>
      </c>
      <c r="D1" s="147" t="s">
        <v>115</v>
      </c>
      <c r="E1" s="148"/>
    </row>
    <row r="2" spans="1:10" ht="18" customHeight="1">
      <c r="A2" s="4" t="s">
        <v>14</v>
      </c>
      <c r="B2" s="4" t="s">
        <v>15</v>
      </c>
      <c r="D2" s="15"/>
      <c r="E2" s="15"/>
      <c r="G2" s="2">
        <v>0</v>
      </c>
      <c r="I2" s="14" t="s">
        <v>116</v>
      </c>
      <c r="J2" s="14" t="s">
        <v>117</v>
      </c>
    </row>
    <row r="3" spans="1:10" ht="18" customHeight="1">
      <c r="A3" s="7" t="s">
        <v>19</v>
      </c>
      <c r="B3" s="7">
        <v>1200</v>
      </c>
      <c r="D3" s="15" t="s">
        <v>118</v>
      </c>
      <c r="E3" s="15">
        <v>1025</v>
      </c>
      <c r="G3" s="2">
        <v>250</v>
      </c>
      <c r="I3" s="15">
        <v>0</v>
      </c>
      <c r="J3" s="15">
        <v>0</v>
      </c>
    </row>
    <row r="4" spans="1:10" ht="18" customHeight="1">
      <c r="A4" s="7" t="s">
        <v>21</v>
      </c>
      <c r="B4" s="7">
        <v>1600</v>
      </c>
      <c r="D4" s="15" t="s">
        <v>119</v>
      </c>
      <c r="E4" s="15">
        <v>101.59709492386925</v>
      </c>
      <c r="G4" s="2">
        <v>500</v>
      </c>
      <c r="I4" s="15">
        <v>250</v>
      </c>
      <c r="J4" s="15">
        <v>0</v>
      </c>
    </row>
    <row r="5" spans="1:10" ht="18" customHeight="1">
      <c r="A5" s="7" t="s">
        <v>23</v>
      </c>
      <c r="B5" s="7">
        <v>800</v>
      </c>
      <c r="D5" s="15" t="s">
        <v>120</v>
      </c>
      <c r="E5" s="15">
        <v>1050</v>
      </c>
      <c r="G5" s="2">
        <v>750</v>
      </c>
      <c r="I5" s="15">
        <v>500</v>
      </c>
      <c r="J5" s="15">
        <v>1</v>
      </c>
    </row>
    <row r="6" spans="1:10" ht="18" customHeight="1">
      <c r="A6" s="7" t="s">
        <v>25</v>
      </c>
      <c r="B6" s="7">
        <v>500</v>
      </c>
      <c r="D6" s="15" t="s">
        <v>121</v>
      </c>
      <c r="E6" s="15">
        <v>1200</v>
      </c>
      <c r="G6" s="2">
        <v>1000</v>
      </c>
      <c r="I6" s="15">
        <v>750</v>
      </c>
      <c r="J6" s="15">
        <v>2</v>
      </c>
    </row>
    <row r="7" spans="1:10" ht="18" customHeight="1">
      <c r="A7" s="7" t="s">
        <v>27</v>
      </c>
      <c r="B7" s="7">
        <v>1300</v>
      </c>
      <c r="D7" s="15" t="s">
        <v>0</v>
      </c>
      <c r="E7" s="15">
        <v>351.94266061907922</v>
      </c>
      <c r="G7" s="2">
        <v>1250</v>
      </c>
      <c r="I7" s="15">
        <v>1000</v>
      </c>
      <c r="J7" s="15">
        <v>3</v>
      </c>
    </row>
    <row r="8" spans="1:10" ht="18" customHeight="1">
      <c r="A8" s="7" t="s">
        <v>29</v>
      </c>
      <c r="B8" s="7">
        <v>900</v>
      </c>
      <c r="D8" s="15" t="s">
        <v>4</v>
      </c>
      <c r="E8" s="15">
        <v>123863.63636363637</v>
      </c>
      <c r="G8" s="2">
        <v>1500</v>
      </c>
      <c r="I8" s="15">
        <v>1250</v>
      </c>
      <c r="J8" s="15">
        <v>2</v>
      </c>
    </row>
    <row r="9" spans="1:10" ht="18" customHeight="1">
      <c r="A9" s="7" t="s">
        <v>31</v>
      </c>
      <c r="B9" s="7">
        <v>1200</v>
      </c>
      <c r="D9" s="15" t="s">
        <v>122</v>
      </c>
      <c r="E9" s="15">
        <v>-1.2856695564346445</v>
      </c>
      <c r="G9" s="2">
        <v>1750</v>
      </c>
      <c r="I9" s="15">
        <v>1500</v>
      </c>
      <c r="J9" s="15">
        <v>3</v>
      </c>
    </row>
    <row r="10" spans="1:10" ht="18" customHeight="1">
      <c r="A10" s="7" t="s">
        <v>33</v>
      </c>
      <c r="B10" s="7">
        <v>700</v>
      </c>
      <c r="D10" s="15" t="s">
        <v>123</v>
      </c>
      <c r="E10" s="15">
        <v>3.6598955984183619E-2</v>
      </c>
      <c r="G10" s="2">
        <v>2000</v>
      </c>
      <c r="I10" s="15">
        <v>1750</v>
      </c>
      <c r="J10" s="15">
        <v>1</v>
      </c>
    </row>
    <row r="11" spans="1:10" ht="18" customHeight="1">
      <c r="A11" s="7" t="s">
        <v>35</v>
      </c>
      <c r="B11" s="7">
        <v>800</v>
      </c>
      <c r="D11" s="15" t="s">
        <v>95</v>
      </c>
      <c r="E11" s="15">
        <v>1100</v>
      </c>
      <c r="I11" s="15">
        <v>2000</v>
      </c>
      <c r="J11" s="15">
        <v>0</v>
      </c>
    </row>
    <row r="12" spans="1:10" ht="18" customHeight="1">
      <c r="A12" s="7" t="s">
        <v>36</v>
      </c>
      <c r="B12" s="7">
        <v>1400</v>
      </c>
      <c r="D12" s="15" t="s">
        <v>124</v>
      </c>
      <c r="E12" s="15">
        <v>500</v>
      </c>
      <c r="I12" s="16" t="s">
        <v>125</v>
      </c>
      <c r="J12" s="16">
        <v>0</v>
      </c>
    </row>
    <row r="13" spans="1:10" ht="18" customHeight="1">
      <c r="A13" s="7" t="s">
        <v>37</v>
      </c>
      <c r="B13" s="7">
        <v>1300</v>
      </c>
      <c r="D13" s="15" t="s">
        <v>126</v>
      </c>
      <c r="E13" s="15">
        <v>1600</v>
      </c>
      <c r="I13" s="15"/>
      <c r="J13" s="15"/>
    </row>
    <row r="14" spans="1:10" ht="18" customHeight="1">
      <c r="A14" s="7" t="s">
        <v>38</v>
      </c>
      <c r="B14" s="7">
        <v>600</v>
      </c>
      <c r="D14" s="15" t="s">
        <v>127</v>
      </c>
      <c r="E14" s="15">
        <v>12300</v>
      </c>
      <c r="I14" s="15"/>
      <c r="J14" s="15"/>
    </row>
    <row r="15" spans="1:10" ht="18" customHeight="1">
      <c r="D15" s="15" t="s">
        <v>128</v>
      </c>
      <c r="E15" s="15">
        <v>12</v>
      </c>
      <c r="I15" s="15"/>
      <c r="J15" s="15"/>
    </row>
    <row r="16" spans="1:10" ht="18" customHeight="1">
      <c r="D16" s="15" t="s">
        <v>129</v>
      </c>
      <c r="E16" s="15">
        <v>1600</v>
      </c>
      <c r="I16" s="15"/>
      <c r="J16" s="15"/>
    </row>
    <row r="17" spans="1:5" ht="18" customHeight="1">
      <c r="D17" s="15" t="s">
        <v>130</v>
      </c>
      <c r="E17" s="15">
        <v>500</v>
      </c>
    </row>
    <row r="18" spans="1:5" ht="18" customHeight="1">
      <c r="D18" s="16" t="s">
        <v>131</v>
      </c>
      <c r="E18" s="16">
        <v>223.61369823585773</v>
      </c>
    </row>
    <row r="19" spans="1:5" ht="18" customHeight="1">
      <c r="A19" s="17" t="s">
        <v>132</v>
      </c>
    </row>
    <row r="20" spans="1:5" ht="18" customHeight="1"/>
    <row r="21" spans="1:5" ht="18" customHeight="1"/>
    <row r="22" spans="1:5" ht="18" customHeight="1"/>
    <row r="23" spans="1:5" ht="18" customHeight="1"/>
    <row r="24" spans="1:5" ht="18" customHeight="1"/>
    <row r="25" spans="1:5" ht="18" customHeight="1"/>
    <row r="26" spans="1:5" ht="18" customHeight="1"/>
    <row r="27" spans="1:5" ht="18" customHeight="1"/>
    <row r="28" spans="1:5" ht="18" customHeight="1"/>
    <row r="29" spans="1:5" ht="18" customHeight="1"/>
    <row r="30" spans="1:5" ht="18" customHeight="1"/>
    <row r="31" spans="1:5" ht="18" customHeight="1"/>
    <row r="32" spans="1:5"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row r="44" ht="18" customHeight="1"/>
    <row r="45" ht="18" customHeight="1"/>
    <row r="46" ht="18" customHeight="1"/>
    <row r="47" ht="18" customHeight="1"/>
    <row r="48"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row r="163" ht="18" customHeight="1"/>
    <row r="164" ht="18" customHeight="1"/>
    <row r="165" ht="18" customHeight="1"/>
    <row r="166" ht="18" customHeight="1"/>
    <row r="167" ht="18" customHeight="1"/>
    <row r="168" ht="18" customHeight="1"/>
    <row r="169" ht="18" customHeight="1"/>
    <row r="170" ht="18" customHeight="1"/>
    <row r="171" ht="18" customHeight="1"/>
    <row r="172" ht="18" customHeight="1"/>
    <row r="173" ht="18" customHeight="1"/>
    <row r="174" ht="18" customHeight="1"/>
    <row r="175" ht="18" customHeight="1"/>
    <row r="176" ht="18" customHeight="1"/>
    <row r="177" ht="18" customHeight="1"/>
    <row r="178" ht="18" customHeight="1"/>
    <row r="179" ht="18" customHeight="1"/>
    <row r="180" ht="18" customHeight="1"/>
    <row r="181" ht="18" customHeight="1"/>
    <row r="182" ht="18" customHeight="1"/>
    <row r="183" ht="18" customHeight="1"/>
    <row r="184" ht="18" customHeight="1"/>
    <row r="185" ht="18" customHeight="1"/>
    <row r="186" ht="18" customHeight="1"/>
    <row r="187" ht="18" customHeight="1"/>
    <row r="188" ht="18" customHeight="1"/>
    <row r="189" ht="18" customHeight="1"/>
    <row r="190" ht="18" customHeight="1"/>
    <row r="191" ht="18" customHeight="1"/>
    <row r="192" ht="18" customHeight="1"/>
    <row r="193" ht="18" customHeight="1"/>
    <row r="194" ht="18" customHeight="1"/>
    <row r="195" ht="18" customHeight="1"/>
    <row r="196" ht="18" customHeight="1"/>
    <row r="197" ht="18" customHeight="1"/>
    <row r="198" ht="18" customHeight="1"/>
    <row r="199" ht="18" customHeight="1"/>
    <row r="200" ht="18" customHeight="1"/>
    <row r="201" ht="18" customHeight="1"/>
    <row r="202" ht="18" customHeight="1"/>
    <row r="203" ht="18" customHeight="1"/>
    <row r="204" ht="18" customHeight="1"/>
    <row r="205" ht="18" customHeight="1"/>
    <row r="206" ht="18" customHeight="1"/>
    <row r="207" ht="18" customHeight="1"/>
    <row r="208"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row r="227" ht="18" customHeight="1"/>
    <row r="228" ht="18" customHeight="1"/>
    <row r="229" ht="18" customHeight="1"/>
    <row r="230" ht="18" customHeight="1"/>
    <row r="231" ht="18" customHeight="1"/>
    <row r="232" ht="18" customHeight="1"/>
    <row r="233" ht="18" customHeight="1"/>
    <row r="234" ht="18" customHeight="1"/>
    <row r="235" ht="18" customHeight="1"/>
    <row r="236" ht="18" customHeight="1"/>
    <row r="237" ht="18" customHeight="1"/>
    <row r="238" ht="18" customHeight="1"/>
    <row r="239" ht="18" customHeight="1"/>
    <row r="240" ht="18" customHeight="1"/>
    <row r="241" ht="18" customHeight="1"/>
    <row r="242" ht="18" customHeight="1"/>
    <row r="243" ht="18" customHeight="1"/>
    <row r="244" ht="18" customHeight="1"/>
    <row r="245" ht="18" customHeight="1"/>
    <row r="246" ht="18" customHeight="1"/>
    <row r="247" ht="18" customHeight="1"/>
    <row r="248" ht="18" customHeight="1"/>
    <row r="249" ht="18" customHeight="1"/>
    <row r="250" ht="18" customHeight="1"/>
    <row r="251" ht="18" customHeight="1"/>
    <row r="252" ht="18" customHeight="1"/>
    <row r="253" ht="18" customHeight="1"/>
    <row r="254" ht="18" customHeight="1"/>
    <row r="255" ht="18" customHeight="1"/>
    <row r="256"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row r="275" ht="18" customHeight="1"/>
    <row r="276" ht="18" customHeight="1"/>
    <row r="277" ht="18" customHeight="1"/>
    <row r="278" ht="18" customHeight="1"/>
    <row r="279" ht="18" customHeight="1"/>
    <row r="280" ht="18" customHeight="1"/>
    <row r="281" ht="18" customHeight="1"/>
    <row r="282" ht="18" customHeight="1"/>
    <row r="283" ht="18" customHeight="1"/>
    <row r="284" ht="18" customHeight="1"/>
    <row r="285" ht="18" customHeight="1"/>
    <row r="286" ht="18" customHeight="1"/>
    <row r="287" ht="18" customHeight="1"/>
    <row r="288" ht="18" customHeight="1"/>
    <row r="289" ht="18" customHeight="1"/>
    <row r="290" ht="18" customHeight="1"/>
    <row r="291" ht="18" customHeight="1"/>
    <row r="292" ht="18" customHeight="1"/>
    <row r="293" ht="18" customHeight="1"/>
    <row r="294" ht="18" customHeight="1"/>
    <row r="295" ht="18" customHeight="1"/>
    <row r="296" ht="18" customHeight="1"/>
    <row r="297" ht="18" customHeight="1"/>
    <row r="298" ht="18" customHeight="1"/>
    <row r="299" ht="18" customHeight="1"/>
    <row r="300" ht="18" customHeight="1"/>
    <row r="301" ht="18" customHeight="1"/>
    <row r="302" ht="18" customHeight="1"/>
    <row r="303" ht="18" customHeight="1"/>
    <row r="304"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row r="387" ht="18" customHeight="1"/>
    <row r="388" ht="18" customHeight="1"/>
    <row r="389" ht="18" customHeight="1"/>
    <row r="390" ht="18" customHeight="1"/>
    <row r="391" ht="18" customHeight="1"/>
    <row r="392" ht="18" customHeight="1"/>
    <row r="393" ht="18" customHeight="1"/>
    <row r="394" ht="18" customHeight="1"/>
    <row r="395" ht="18" customHeight="1"/>
    <row r="396" ht="18" customHeight="1"/>
    <row r="397" ht="18" customHeight="1"/>
    <row r="398" ht="18" customHeight="1"/>
    <row r="399" ht="18" customHeight="1"/>
    <row r="400" ht="18" customHeight="1"/>
    <row r="401" ht="18" customHeight="1"/>
    <row r="402" ht="18" customHeight="1"/>
    <row r="403" ht="18" customHeight="1"/>
    <row r="404" ht="18" customHeight="1"/>
    <row r="405" ht="18" customHeight="1"/>
    <row r="406" ht="18" customHeight="1"/>
    <row r="407" ht="18" customHeight="1"/>
    <row r="408" ht="18" customHeight="1"/>
    <row r="409" ht="18" customHeight="1"/>
    <row r="410" ht="18" customHeight="1"/>
    <row r="411" ht="18" customHeight="1"/>
    <row r="412" ht="18" customHeight="1"/>
    <row r="413" ht="18" customHeight="1"/>
    <row r="414" ht="18" customHeight="1"/>
    <row r="415" ht="18" customHeight="1"/>
    <row r="416" ht="18" customHeight="1"/>
    <row r="417" ht="18" customHeight="1"/>
    <row r="418" ht="18" customHeight="1"/>
    <row r="419" ht="18" customHeight="1"/>
    <row r="420" ht="18" customHeight="1"/>
    <row r="421" ht="18" customHeight="1"/>
    <row r="422" ht="18" customHeight="1"/>
    <row r="423" ht="18" customHeight="1"/>
    <row r="424" ht="18" customHeight="1"/>
    <row r="425" ht="18" customHeight="1"/>
    <row r="426" ht="18" customHeight="1"/>
    <row r="427" ht="18" customHeight="1"/>
    <row r="428" ht="18" customHeight="1"/>
    <row r="429" ht="18" customHeight="1"/>
    <row r="430" ht="18" customHeight="1"/>
    <row r="431" ht="18" customHeight="1"/>
    <row r="432" ht="18" customHeight="1"/>
    <row r="433" ht="18" customHeight="1"/>
    <row r="434" ht="18" customHeight="1"/>
    <row r="435" ht="18" customHeight="1"/>
    <row r="436" ht="18" customHeight="1"/>
    <row r="437" ht="18" customHeight="1"/>
    <row r="438" ht="18" customHeight="1"/>
    <row r="439" ht="18" customHeight="1"/>
    <row r="440" ht="18" customHeight="1"/>
    <row r="441" ht="18" customHeight="1"/>
    <row r="442" ht="18" customHeight="1"/>
    <row r="443" ht="18" customHeight="1"/>
    <row r="444" ht="18" customHeight="1"/>
    <row r="445" ht="18" customHeight="1"/>
    <row r="446" ht="18" customHeight="1"/>
    <row r="447" ht="18" customHeight="1"/>
    <row r="44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row r="992" ht="18" customHeight="1"/>
    <row r="993" ht="18" customHeight="1"/>
    <row r="994" ht="18" customHeight="1"/>
    <row r="995" ht="18" customHeight="1"/>
    <row r="996" ht="18" customHeight="1"/>
    <row r="997" ht="18" customHeight="1"/>
    <row r="998" ht="18" customHeight="1"/>
    <row r="999" ht="18" customHeight="1"/>
    <row r="1000" ht="18" customHeight="1"/>
  </sheetData>
  <mergeCells count="1">
    <mergeCell ref="D1:E1"/>
  </mergeCells>
  <phoneticPr fontId="9"/>
  <hyperlinks>
    <hyperlink ref="A19" r:id="rId1" xr:uid="{00000000-0004-0000-0100-000000000000}"/>
  </hyperlinks>
  <pageMargins left="0.7" right="0.7" top="0.75" bottom="0.75" header="0" footer="0"/>
  <pageSetup orientation="landscape"/>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1000"/>
  <sheetViews>
    <sheetView topLeftCell="A34" workbookViewId="0"/>
  </sheetViews>
  <sheetFormatPr defaultColWidth="14.44140625" defaultRowHeight="15" customHeight="1"/>
  <cols>
    <col min="1" max="26" width="8.6640625" customWidth="1"/>
  </cols>
  <sheetData>
    <row r="1" spans="1:4" ht="18" customHeight="1">
      <c r="A1" s="15" t="s">
        <v>133</v>
      </c>
    </row>
    <row r="2" spans="1:4" ht="18" customHeight="1"/>
    <row r="3" spans="1:4" ht="18" customHeight="1">
      <c r="A3" s="2" t="s">
        <v>134</v>
      </c>
    </row>
    <row r="4" spans="1:4" ht="18" customHeight="1"/>
    <row r="5" spans="1:4" ht="18" customHeight="1">
      <c r="A5" s="2" t="s">
        <v>135</v>
      </c>
    </row>
    <row r="6" spans="1:4" ht="18" customHeight="1"/>
    <row r="7" spans="1:4" ht="18" customHeight="1">
      <c r="A7" s="1" t="s">
        <v>136</v>
      </c>
    </row>
    <row r="8" spans="1:4" ht="18" customHeight="1">
      <c r="A8" s="4" t="s">
        <v>137</v>
      </c>
      <c r="B8" s="4" t="s">
        <v>138</v>
      </c>
      <c r="D8" s="1" t="s">
        <v>139</v>
      </c>
    </row>
    <row r="9" spans="1:4" ht="18" customHeight="1">
      <c r="A9" s="6">
        <v>1</v>
      </c>
      <c r="B9" s="6">
        <v>5</v>
      </c>
      <c r="D9" s="2" t="s">
        <v>140</v>
      </c>
    </row>
    <row r="10" spans="1:4" ht="18" customHeight="1">
      <c r="A10" s="6">
        <v>2</v>
      </c>
      <c r="B10" s="6">
        <v>6</v>
      </c>
      <c r="D10" s="2" t="s">
        <v>141</v>
      </c>
    </row>
    <row r="11" spans="1:4" ht="18" customHeight="1">
      <c r="A11" s="6">
        <v>3</v>
      </c>
      <c r="B11" s="6">
        <v>6</v>
      </c>
    </row>
    <row r="12" spans="1:4" ht="18" customHeight="1">
      <c r="A12" s="6">
        <v>3</v>
      </c>
      <c r="B12" s="6">
        <v>11</v>
      </c>
    </row>
    <row r="13" spans="1:4" ht="18" customHeight="1">
      <c r="A13" s="6">
        <v>4</v>
      </c>
      <c r="B13" s="6">
        <v>5</v>
      </c>
    </row>
    <row r="14" spans="1:4" ht="18" customHeight="1">
      <c r="A14" s="6">
        <v>4</v>
      </c>
      <c r="B14" s="6">
        <v>7</v>
      </c>
    </row>
    <row r="15" spans="1:4" ht="18" customHeight="1">
      <c r="A15" s="6">
        <v>4</v>
      </c>
      <c r="B15" s="6">
        <v>9</v>
      </c>
    </row>
    <row r="16" spans="1:4" ht="18" customHeight="1">
      <c r="A16" s="6">
        <v>5</v>
      </c>
      <c r="B16" s="6">
        <v>6</v>
      </c>
    </row>
    <row r="17" spans="1:2" ht="18" customHeight="1">
      <c r="A17" s="6">
        <v>5</v>
      </c>
      <c r="B17" s="6">
        <v>10</v>
      </c>
    </row>
    <row r="18" spans="1:2" ht="18" customHeight="1">
      <c r="A18" s="6">
        <v>6</v>
      </c>
      <c r="B18" s="6">
        <v>9</v>
      </c>
    </row>
    <row r="19" spans="1:2" ht="18" customHeight="1">
      <c r="A19" s="6">
        <v>7</v>
      </c>
      <c r="B19" s="6">
        <v>12</v>
      </c>
    </row>
    <row r="20" spans="1:2" ht="18" customHeight="1">
      <c r="A20" s="6">
        <v>8</v>
      </c>
      <c r="B20" s="6">
        <v>10</v>
      </c>
    </row>
    <row r="21" spans="1:2" ht="18" customHeight="1">
      <c r="A21" s="6">
        <v>8</v>
      </c>
      <c r="B21" s="6">
        <v>13</v>
      </c>
    </row>
    <row r="22" spans="1:2" ht="18" customHeight="1">
      <c r="A22" s="6">
        <v>8</v>
      </c>
      <c r="B22" s="6">
        <v>16</v>
      </c>
    </row>
    <row r="23" spans="1:2" ht="18" customHeight="1">
      <c r="A23" s="6">
        <v>10</v>
      </c>
      <c r="B23" s="6">
        <v>14</v>
      </c>
    </row>
    <row r="24" spans="1:2" ht="18" customHeight="1">
      <c r="A24" s="6">
        <v>11</v>
      </c>
      <c r="B24" s="6">
        <v>11</v>
      </c>
    </row>
    <row r="25" spans="1:2" ht="18" customHeight="1">
      <c r="A25" s="6">
        <v>11</v>
      </c>
      <c r="B25" s="6">
        <v>15</v>
      </c>
    </row>
    <row r="26" spans="1:2" ht="18" customHeight="1">
      <c r="A26" s="6">
        <v>12</v>
      </c>
      <c r="B26" s="6">
        <v>13</v>
      </c>
    </row>
    <row r="27" spans="1:2" ht="18" customHeight="1">
      <c r="A27" s="6">
        <v>13</v>
      </c>
      <c r="B27" s="6">
        <v>16</v>
      </c>
    </row>
    <row r="28" spans="1:2" ht="18" customHeight="1">
      <c r="A28" s="6">
        <v>13</v>
      </c>
      <c r="B28" s="6">
        <v>19</v>
      </c>
    </row>
    <row r="29" spans="1:2" ht="18" customHeight="1">
      <c r="A29" s="6">
        <v>15</v>
      </c>
      <c r="B29" s="6">
        <v>18</v>
      </c>
    </row>
    <row r="30" spans="1:2" ht="18" customHeight="1">
      <c r="A30" s="6">
        <v>16</v>
      </c>
      <c r="B30" s="6">
        <v>20</v>
      </c>
    </row>
    <row r="31" spans="1:2" ht="18" customHeight="1">
      <c r="A31" s="6">
        <v>17</v>
      </c>
      <c r="B31" s="6">
        <v>8</v>
      </c>
    </row>
    <row r="32" spans="1:2" ht="18" customHeight="1">
      <c r="A32" s="6">
        <v>19</v>
      </c>
      <c r="B32" s="6">
        <v>22</v>
      </c>
    </row>
    <row r="33" spans="1:6" ht="18" customHeight="1">
      <c r="A33" s="6">
        <v>20</v>
      </c>
      <c r="B33" s="6">
        <v>30</v>
      </c>
    </row>
    <row r="34" spans="1:6" ht="18" customHeight="1"/>
    <row r="35" spans="1:6" ht="18" customHeight="1">
      <c r="A35" s="1" t="s">
        <v>142</v>
      </c>
    </row>
    <row r="36" spans="1:6" ht="18" customHeight="1">
      <c r="A36" s="140" t="s">
        <v>143</v>
      </c>
      <c r="B36" s="141"/>
    </row>
    <row r="37" spans="1:6" ht="18" customHeight="1">
      <c r="A37" s="18" t="s">
        <v>14</v>
      </c>
      <c r="B37" s="18" t="s">
        <v>78</v>
      </c>
      <c r="C37" s="18" t="s">
        <v>144</v>
      </c>
      <c r="D37" s="18" t="s">
        <v>145</v>
      </c>
      <c r="F37" s="15" t="s">
        <v>146</v>
      </c>
    </row>
    <row r="38" spans="1:6" ht="18" customHeight="1">
      <c r="A38" s="6" t="s">
        <v>79</v>
      </c>
      <c r="B38" s="19">
        <v>50</v>
      </c>
      <c r="C38" s="19">
        <v>40</v>
      </c>
      <c r="D38" s="19">
        <v>120</v>
      </c>
      <c r="F38" s="2" t="s">
        <v>147</v>
      </c>
    </row>
    <row r="39" spans="1:6" ht="18" customHeight="1">
      <c r="A39" s="6" t="s">
        <v>80</v>
      </c>
      <c r="B39" s="19">
        <v>60</v>
      </c>
      <c r="C39" s="19">
        <v>40</v>
      </c>
      <c r="D39" s="19">
        <v>120</v>
      </c>
    </row>
    <row r="40" spans="1:6" ht="18" customHeight="1">
      <c r="A40" s="6" t="s">
        <v>81</v>
      </c>
      <c r="B40" s="19">
        <v>55</v>
      </c>
      <c r="C40" s="19">
        <v>40</v>
      </c>
      <c r="D40" s="19">
        <v>120</v>
      </c>
    </row>
    <row r="41" spans="1:6" ht="18" customHeight="1">
      <c r="A41" s="6" t="s">
        <v>82</v>
      </c>
      <c r="B41" s="19">
        <v>70</v>
      </c>
      <c r="C41" s="19">
        <v>40</v>
      </c>
      <c r="D41" s="19">
        <v>120</v>
      </c>
    </row>
    <row r="42" spans="1:6" ht="18" customHeight="1">
      <c r="A42" s="6" t="s">
        <v>83</v>
      </c>
      <c r="B42" s="19">
        <v>82</v>
      </c>
      <c r="C42" s="19">
        <v>40</v>
      </c>
      <c r="D42" s="19">
        <v>120</v>
      </c>
    </row>
    <row r="43" spans="1:6" ht="18" customHeight="1">
      <c r="A43" s="6" t="s">
        <v>84</v>
      </c>
      <c r="B43" s="19">
        <v>75</v>
      </c>
      <c r="C43" s="19">
        <v>40</v>
      </c>
      <c r="D43" s="19">
        <v>120</v>
      </c>
    </row>
    <row r="44" spans="1:6" ht="18" customHeight="1">
      <c r="A44" s="6" t="s">
        <v>85</v>
      </c>
      <c r="B44" s="19">
        <v>20</v>
      </c>
      <c r="C44" s="19">
        <v>40</v>
      </c>
      <c r="D44" s="19">
        <v>120</v>
      </c>
    </row>
    <row r="45" spans="1:6" ht="18" customHeight="1">
      <c r="A45" s="6" t="s">
        <v>86</v>
      </c>
      <c r="B45" s="19">
        <v>60</v>
      </c>
      <c r="C45" s="19">
        <v>40</v>
      </c>
      <c r="D45" s="19">
        <v>120</v>
      </c>
    </row>
    <row r="46" spans="1:6" ht="18" customHeight="1">
      <c r="A46" s="6" t="s">
        <v>87</v>
      </c>
      <c r="B46" s="19">
        <v>80</v>
      </c>
      <c r="C46" s="19">
        <v>40</v>
      </c>
      <c r="D46" s="19">
        <v>120</v>
      </c>
    </row>
    <row r="47" spans="1:6" ht="18" customHeight="1">
      <c r="A47" s="6" t="s">
        <v>88</v>
      </c>
      <c r="B47" s="19">
        <v>130</v>
      </c>
      <c r="C47" s="19">
        <v>40</v>
      </c>
      <c r="D47" s="19">
        <v>120</v>
      </c>
    </row>
    <row r="48" spans="1:6" ht="18" customHeight="1">
      <c r="A48" s="6" t="s">
        <v>89</v>
      </c>
      <c r="B48" s="19">
        <v>77</v>
      </c>
      <c r="C48" s="19">
        <v>40</v>
      </c>
      <c r="D48" s="19">
        <v>120</v>
      </c>
    </row>
    <row r="49" spans="1:4" ht="18" customHeight="1">
      <c r="A49" s="6" t="s">
        <v>90</v>
      </c>
      <c r="B49" s="19">
        <v>65</v>
      </c>
      <c r="C49" s="19">
        <v>40</v>
      </c>
      <c r="D49" s="19">
        <v>120</v>
      </c>
    </row>
    <row r="50" spans="1:4" ht="18" customHeight="1"/>
    <row r="51" spans="1:4" ht="18" customHeight="1"/>
    <row r="52" spans="1:4" ht="18" customHeight="1"/>
    <row r="53" spans="1:4" ht="18" customHeight="1"/>
    <row r="54" spans="1:4" ht="18" customHeight="1"/>
    <row r="55" spans="1:4" ht="18" customHeight="1"/>
    <row r="56" spans="1:4" ht="18" customHeight="1"/>
    <row r="57" spans="1:4" ht="18" customHeight="1"/>
    <row r="58" spans="1:4" ht="18" customHeight="1"/>
    <row r="59" spans="1:4" ht="18" customHeight="1"/>
    <row r="60" spans="1:4" ht="18" customHeight="1"/>
    <row r="61" spans="1:4" ht="18" customHeight="1"/>
    <row r="62" spans="1:4" ht="18" customHeight="1"/>
    <row r="63" spans="1:4" ht="18" customHeight="1"/>
    <row r="64" spans="1: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row r="163" ht="18" customHeight="1"/>
    <row r="164" ht="18" customHeight="1"/>
    <row r="165" ht="18" customHeight="1"/>
    <row r="166" ht="18" customHeight="1"/>
    <row r="167" ht="18" customHeight="1"/>
    <row r="168" ht="18" customHeight="1"/>
    <row r="169" ht="18" customHeight="1"/>
    <row r="170" ht="18" customHeight="1"/>
    <row r="171" ht="18" customHeight="1"/>
    <row r="172" ht="18" customHeight="1"/>
    <row r="173" ht="18" customHeight="1"/>
    <row r="174" ht="18" customHeight="1"/>
    <row r="175" ht="18" customHeight="1"/>
    <row r="176" ht="18" customHeight="1"/>
    <row r="177" ht="18" customHeight="1"/>
    <row r="178" ht="18" customHeight="1"/>
    <row r="179" ht="18" customHeight="1"/>
    <row r="180" ht="18" customHeight="1"/>
    <row r="181" ht="18" customHeight="1"/>
    <row r="182" ht="18" customHeight="1"/>
    <row r="183" ht="18" customHeight="1"/>
    <row r="184" ht="18" customHeight="1"/>
    <row r="185" ht="18" customHeight="1"/>
    <row r="186" ht="18" customHeight="1"/>
    <row r="187" ht="18" customHeight="1"/>
    <row r="188" ht="18" customHeight="1"/>
    <row r="189" ht="18" customHeight="1"/>
    <row r="190" ht="18" customHeight="1"/>
    <row r="191" ht="18" customHeight="1"/>
    <row r="192" ht="18" customHeight="1"/>
    <row r="193" ht="18" customHeight="1"/>
    <row r="194" ht="18" customHeight="1"/>
    <row r="195" ht="18" customHeight="1"/>
    <row r="196" ht="18" customHeight="1"/>
    <row r="197" ht="18" customHeight="1"/>
    <row r="198" ht="18" customHeight="1"/>
    <row r="199" ht="18" customHeight="1"/>
    <row r="200" ht="18" customHeight="1"/>
    <row r="201" ht="18" customHeight="1"/>
    <row r="202" ht="18" customHeight="1"/>
    <row r="203" ht="18" customHeight="1"/>
    <row r="204" ht="18" customHeight="1"/>
    <row r="205" ht="18" customHeight="1"/>
    <row r="206" ht="18" customHeight="1"/>
    <row r="207" ht="18" customHeight="1"/>
    <row r="208"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row r="227" ht="18" customHeight="1"/>
    <row r="228" ht="18" customHeight="1"/>
    <row r="229" ht="18" customHeight="1"/>
    <row r="230" ht="18" customHeight="1"/>
    <row r="231" ht="18" customHeight="1"/>
    <row r="232" ht="18" customHeight="1"/>
    <row r="233" ht="18" customHeight="1"/>
    <row r="234" ht="18" customHeight="1"/>
    <row r="235" ht="18" customHeight="1"/>
    <row r="236" ht="18" customHeight="1"/>
    <row r="237" ht="18" customHeight="1"/>
    <row r="238" ht="18" customHeight="1"/>
    <row r="239" ht="18" customHeight="1"/>
    <row r="240" ht="18" customHeight="1"/>
    <row r="241" ht="18" customHeight="1"/>
    <row r="242" ht="18" customHeight="1"/>
    <row r="243" ht="18" customHeight="1"/>
    <row r="244" ht="18" customHeight="1"/>
    <row r="245" ht="18" customHeight="1"/>
    <row r="246" ht="18" customHeight="1"/>
    <row r="247" ht="18" customHeight="1"/>
    <row r="248" ht="18" customHeight="1"/>
    <row r="249" ht="18" customHeight="1"/>
    <row r="250" ht="18" customHeight="1"/>
    <row r="251" ht="18" customHeight="1"/>
    <row r="252" ht="18" customHeight="1"/>
    <row r="253" ht="18" customHeight="1"/>
    <row r="254" ht="18" customHeight="1"/>
    <row r="255" ht="18" customHeight="1"/>
    <row r="256"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row r="275" ht="18" customHeight="1"/>
    <row r="276" ht="18" customHeight="1"/>
    <row r="277" ht="18" customHeight="1"/>
    <row r="278" ht="18" customHeight="1"/>
    <row r="279" ht="18" customHeight="1"/>
    <row r="280" ht="18" customHeight="1"/>
    <row r="281" ht="18" customHeight="1"/>
    <row r="282" ht="18" customHeight="1"/>
    <row r="283" ht="18" customHeight="1"/>
    <row r="284" ht="18" customHeight="1"/>
    <row r="285" ht="18" customHeight="1"/>
    <row r="286" ht="18" customHeight="1"/>
    <row r="287" ht="18" customHeight="1"/>
    <row r="288" ht="18" customHeight="1"/>
    <row r="289" ht="18" customHeight="1"/>
    <row r="290" ht="18" customHeight="1"/>
    <row r="291" ht="18" customHeight="1"/>
    <row r="292" ht="18" customHeight="1"/>
    <row r="293" ht="18" customHeight="1"/>
    <row r="294" ht="18" customHeight="1"/>
    <row r="295" ht="18" customHeight="1"/>
    <row r="296" ht="18" customHeight="1"/>
    <row r="297" ht="18" customHeight="1"/>
    <row r="298" ht="18" customHeight="1"/>
    <row r="299" ht="18" customHeight="1"/>
    <row r="300" ht="18" customHeight="1"/>
    <row r="301" ht="18" customHeight="1"/>
    <row r="302" ht="18" customHeight="1"/>
    <row r="303" ht="18" customHeight="1"/>
    <row r="304"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row r="387" ht="18" customHeight="1"/>
    <row r="388" ht="18" customHeight="1"/>
    <row r="389" ht="18" customHeight="1"/>
    <row r="390" ht="18" customHeight="1"/>
    <row r="391" ht="18" customHeight="1"/>
    <row r="392" ht="18" customHeight="1"/>
    <row r="393" ht="18" customHeight="1"/>
    <row r="394" ht="18" customHeight="1"/>
    <row r="395" ht="18" customHeight="1"/>
    <row r="396" ht="18" customHeight="1"/>
    <row r="397" ht="18" customHeight="1"/>
    <row r="398" ht="18" customHeight="1"/>
    <row r="399" ht="18" customHeight="1"/>
    <row r="400" ht="18" customHeight="1"/>
    <row r="401" ht="18" customHeight="1"/>
    <row r="402" ht="18" customHeight="1"/>
    <row r="403" ht="18" customHeight="1"/>
    <row r="404" ht="18" customHeight="1"/>
    <row r="405" ht="18" customHeight="1"/>
    <row r="406" ht="18" customHeight="1"/>
    <row r="407" ht="18" customHeight="1"/>
    <row r="408" ht="18" customHeight="1"/>
    <row r="409" ht="18" customHeight="1"/>
    <row r="410" ht="18" customHeight="1"/>
    <row r="411" ht="18" customHeight="1"/>
    <row r="412" ht="18" customHeight="1"/>
    <row r="413" ht="18" customHeight="1"/>
    <row r="414" ht="18" customHeight="1"/>
    <row r="415" ht="18" customHeight="1"/>
    <row r="416" ht="18" customHeight="1"/>
    <row r="417" ht="18" customHeight="1"/>
    <row r="418" ht="18" customHeight="1"/>
    <row r="419" ht="18" customHeight="1"/>
    <row r="420" ht="18" customHeight="1"/>
    <row r="421" ht="18" customHeight="1"/>
    <row r="422" ht="18" customHeight="1"/>
    <row r="423" ht="18" customHeight="1"/>
    <row r="424" ht="18" customHeight="1"/>
    <row r="425" ht="18" customHeight="1"/>
    <row r="426" ht="18" customHeight="1"/>
    <row r="427" ht="18" customHeight="1"/>
    <row r="428" ht="18" customHeight="1"/>
    <row r="429" ht="18" customHeight="1"/>
    <row r="430" ht="18" customHeight="1"/>
    <row r="431" ht="18" customHeight="1"/>
    <row r="432" ht="18" customHeight="1"/>
    <row r="433" ht="18" customHeight="1"/>
    <row r="434" ht="18" customHeight="1"/>
    <row r="435" ht="18" customHeight="1"/>
    <row r="436" ht="18" customHeight="1"/>
    <row r="437" ht="18" customHeight="1"/>
    <row r="438" ht="18" customHeight="1"/>
    <row r="439" ht="18" customHeight="1"/>
    <row r="440" ht="18" customHeight="1"/>
    <row r="441" ht="18" customHeight="1"/>
    <row r="442" ht="18" customHeight="1"/>
    <row r="443" ht="18" customHeight="1"/>
    <row r="444" ht="18" customHeight="1"/>
    <row r="445" ht="18" customHeight="1"/>
    <row r="446" ht="18" customHeight="1"/>
    <row r="447" ht="18" customHeight="1"/>
    <row r="44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row r="834" ht="18" customHeight="1"/>
    <row r="835" ht="18" customHeight="1"/>
    <row r="836" ht="18" customHeight="1"/>
    <row r="837" ht="18" customHeight="1"/>
    <row r="838" ht="18" customHeight="1"/>
    <row r="839" ht="18" customHeight="1"/>
    <row r="840" ht="18" customHeight="1"/>
    <row r="841" ht="18" customHeight="1"/>
    <row r="842" ht="18" customHeight="1"/>
    <row r="843" ht="18" customHeight="1"/>
    <row r="844" ht="18" customHeight="1"/>
    <row r="845" ht="18" customHeight="1"/>
    <row r="846" ht="18" customHeight="1"/>
    <row r="847" ht="18" customHeight="1"/>
    <row r="848" ht="18" customHeight="1"/>
    <row r="849" ht="18" customHeight="1"/>
    <row r="850" ht="18" customHeight="1"/>
    <row r="851" ht="18" customHeight="1"/>
    <row r="852" ht="18" customHeight="1"/>
    <row r="853" ht="18" customHeight="1"/>
    <row r="854" ht="18" customHeight="1"/>
    <row r="855" ht="18" customHeight="1"/>
    <row r="856" ht="18" customHeight="1"/>
    <row r="857" ht="18" customHeight="1"/>
    <row r="858" ht="18" customHeight="1"/>
    <row r="859" ht="18" customHeight="1"/>
    <row r="860" ht="18" customHeight="1"/>
    <row r="861" ht="18" customHeight="1"/>
    <row r="862" ht="18" customHeight="1"/>
    <row r="863" ht="18" customHeight="1"/>
    <row r="864" ht="18" customHeight="1"/>
    <row r="865" ht="18" customHeight="1"/>
    <row r="866" ht="18" customHeight="1"/>
    <row r="867" ht="18" customHeight="1"/>
    <row r="868" ht="18" customHeight="1"/>
    <row r="869" ht="18" customHeight="1"/>
    <row r="870" ht="18" customHeight="1"/>
    <row r="871" ht="18" customHeight="1"/>
    <row r="872" ht="18" customHeight="1"/>
    <row r="873" ht="18" customHeight="1"/>
    <row r="874" ht="18" customHeight="1"/>
    <row r="875" ht="18" customHeight="1"/>
    <row r="876" ht="18" customHeight="1"/>
    <row r="877" ht="18" customHeight="1"/>
    <row r="878" ht="18" customHeight="1"/>
    <row r="879" ht="18" customHeight="1"/>
    <row r="880" ht="18" customHeight="1"/>
    <row r="881" ht="18" customHeight="1"/>
    <row r="882" ht="18" customHeight="1"/>
    <row r="883" ht="18" customHeight="1"/>
    <row r="884" ht="18" customHeight="1"/>
    <row r="885" ht="18" customHeight="1"/>
    <row r="886" ht="18" customHeight="1"/>
    <row r="887" ht="18" customHeight="1"/>
    <row r="888" ht="18" customHeight="1"/>
    <row r="889" ht="18" customHeight="1"/>
    <row r="890" ht="18" customHeight="1"/>
    <row r="891" ht="18" customHeight="1"/>
    <row r="892" ht="18" customHeight="1"/>
    <row r="893" ht="18" customHeight="1"/>
    <row r="894" ht="18" customHeight="1"/>
    <row r="895" ht="18" customHeight="1"/>
    <row r="896" ht="18" customHeight="1"/>
    <row r="897" ht="18" customHeight="1"/>
    <row r="898" ht="18" customHeight="1"/>
    <row r="899" ht="18" customHeight="1"/>
    <row r="900" ht="18" customHeight="1"/>
    <row r="901" ht="18" customHeight="1"/>
    <row r="902" ht="18" customHeight="1"/>
    <row r="903" ht="18" customHeight="1"/>
    <row r="904" ht="18" customHeight="1"/>
    <row r="905" ht="18" customHeight="1"/>
    <row r="906" ht="18" customHeight="1"/>
    <row r="907" ht="18" customHeight="1"/>
    <row r="908" ht="18" customHeight="1"/>
    <row r="909" ht="18" customHeight="1"/>
    <row r="910" ht="18" customHeight="1"/>
    <row r="911" ht="18" customHeight="1"/>
    <row r="912" ht="18" customHeight="1"/>
    <row r="913" ht="18" customHeight="1"/>
    <row r="914" ht="18" customHeight="1"/>
    <row r="915" ht="18" customHeight="1"/>
    <row r="916" ht="18" customHeight="1"/>
    <row r="917" ht="18" customHeight="1"/>
    <row r="918" ht="18" customHeight="1"/>
    <row r="919" ht="18" customHeight="1"/>
    <row r="920" ht="18" customHeight="1"/>
    <row r="921" ht="18" customHeight="1"/>
    <row r="922" ht="18" customHeight="1"/>
    <row r="923" ht="18" customHeight="1"/>
    <row r="924" ht="18" customHeight="1"/>
    <row r="925" ht="18" customHeight="1"/>
    <row r="926" ht="18" customHeight="1"/>
    <row r="927" ht="18" customHeight="1"/>
    <row r="928" ht="18" customHeight="1"/>
    <row r="929" ht="18" customHeight="1"/>
    <row r="930" ht="18" customHeight="1"/>
    <row r="931" ht="18" customHeight="1"/>
    <row r="932" ht="18" customHeight="1"/>
    <row r="933" ht="18" customHeight="1"/>
    <row r="934" ht="18" customHeight="1"/>
    <row r="935" ht="18" customHeight="1"/>
    <row r="936" ht="18" customHeight="1"/>
    <row r="937" ht="18" customHeight="1"/>
    <row r="938" ht="18" customHeight="1"/>
    <row r="939" ht="18" customHeight="1"/>
    <row r="940" ht="18" customHeight="1"/>
    <row r="941" ht="18" customHeight="1"/>
    <row r="942" ht="18" customHeight="1"/>
    <row r="943" ht="18" customHeight="1"/>
    <row r="944" ht="18" customHeight="1"/>
    <row r="945" ht="18" customHeight="1"/>
    <row r="946" ht="18" customHeight="1"/>
    <row r="947" ht="18" customHeight="1"/>
    <row r="948" ht="18" customHeight="1"/>
    <row r="949" ht="18" customHeight="1"/>
    <row r="950" ht="18" customHeight="1"/>
    <row r="951" ht="18" customHeight="1"/>
    <row r="952" ht="18" customHeight="1"/>
    <row r="953" ht="18" customHeight="1"/>
    <row r="954" ht="18" customHeight="1"/>
    <row r="955" ht="18" customHeight="1"/>
    <row r="956" ht="18" customHeight="1"/>
    <row r="957" ht="18" customHeight="1"/>
    <row r="958" ht="18" customHeight="1"/>
    <row r="959" ht="18" customHeight="1"/>
    <row r="960" ht="18" customHeight="1"/>
    <row r="961" ht="18" customHeight="1"/>
    <row r="962" ht="18" customHeight="1"/>
    <row r="963" ht="18" customHeight="1"/>
    <row r="964" ht="18" customHeight="1"/>
    <row r="965" ht="18" customHeight="1"/>
    <row r="966" ht="18" customHeight="1"/>
    <row r="967" ht="18" customHeight="1"/>
    <row r="968" ht="18" customHeight="1"/>
    <row r="969" ht="18" customHeight="1"/>
    <row r="970" ht="18" customHeight="1"/>
    <row r="971" ht="18" customHeight="1"/>
    <row r="972" ht="18" customHeight="1"/>
    <row r="973" ht="18" customHeight="1"/>
    <row r="974" ht="18" customHeight="1"/>
    <row r="975" ht="18" customHeight="1"/>
    <row r="976" ht="18" customHeight="1"/>
    <row r="977" ht="18" customHeight="1"/>
    <row r="978" ht="18" customHeight="1"/>
    <row r="979" ht="18" customHeight="1"/>
    <row r="980" ht="18" customHeight="1"/>
    <row r="981" ht="18" customHeight="1"/>
    <row r="982" ht="18" customHeight="1"/>
    <row r="983" ht="18" customHeight="1"/>
    <row r="984" ht="18" customHeight="1"/>
    <row r="985" ht="18" customHeight="1"/>
    <row r="986" ht="18" customHeight="1"/>
    <row r="987" ht="18" customHeight="1"/>
    <row r="988" ht="18" customHeight="1"/>
    <row r="989" ht="18" customHeight="1"/>
    <row r="990" ht="18" customHeight="1"/>
    <row r="991" ht="18" customHeight="1"/>
    <row r="992" ht="18" customHeight="1"/>
    <row r="993" ht="18" customHeight="1"/>
    <row r="994" ht="18" customHeight="1"/>
    <row r="995" ht="18" customHeight="1"/>
    <row r="996" ht="18" customHeight="1"/>
    <row r="997" ht="18" customHeight="1"/>
    <row r="998" ht="18" customHeight="1"/>
    <row r="999" ht="18" customHeight="1"/>
    <row r="1000" ht="18" customHeight="1"/>
  </sheetData>
  <mergeCells count="1">
    <mergeCell ref="A36:B36"/>
  </mergeCells>
  <phoneticPr fontId="9"/>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0DDAE-EBFB-453D-BE27-F8F336F9E48A}">
  <dimension ref="A1:J44"/>
  <sheetViews>
    <sheetView topLeftCell="A25" workbookViewId="0">
      <selection activeCell="F19" sqref="F19"/>
    </sheetView>
  </sheetViews>
  <sheetFormatPr defaultRowHeight="14.4"/>
  <cols>
    <col min="1" max="1" width="14.77734375" customWidth="1"/>
    <col min="2" max="2" width="11.88671875" customWidth="1"/>
    <col min="8" max="8" width="14.6640625" customWidth="1"/>
  </cols>
  <sheetData>
    <row r="1" spans="1:8">
      <c r="A1" s="20" t="s">
        <v>148</v>
      </c>
    </row>
    <row r="3" spans="1:8">
      <c r="A3" s="26" t="s">
        <v>149</v>
      </c>
      <c r="B3" s="26" t="s">
        <v>150</v>
      </c>
      <c r="D3" s="25" t="s">
        <v>172</v>
      </c>
      <c r="E3" s="25" t="s">
        <v>181</v>
      </c>
      <c r="F3" s="27" t="s">
        <v>182</v>
      </c>
      <c r="G3" s="27" t="s">
        <v>183</v>
      </c>
      <c r="H3" s="27" t="s">
        <v>184</v>
      </c>
    </row>
    <row r="4" spans="1:8">
      <c r="A4" s="22" t="s">
        <v>151</v>
      </c>
      <c r="B4" s="23">
        <v>10</v>
      </c>
      <c r="D4" s="24" t="s">
        <v>173</v>
      </c>
      <c r="E4" s="23">
        <v>1</v>
      </c>
      <c r="F4" s="21">
        <f>E4/E$12</f>
        <v>0.05</v>
      </c>
      <c r="G4" s="21">
        <f>E4</f>
        <v>1</v>
      </c>
      <c r="H4" s="21">
        <f>F4</f>
        <v>0.05</v>
      </c>
    </row>
    <row r="5" spans="1:8">
      <c r="A5" s="22" t="s">
        <v>152</v>
      </c>
      <c r="B5" s="23">
        <v>10</v>
      </c>
      <c r="D5" s="24" t="s">
        <v>174</v>
      </c>
      <c r="E5" s="23">
        <v>6</v>
      </c>
      <c r="F5" s="21">
        <f t="shared" ref="F5:F12" si="0">E5/E$12</f>
        <v>0.3</v>
      </c>
      <c r="G5" s="21">
        <f>G4+E5</f>
        <v>7</v>
      </c>
      <c r="H5" s="21">
        <f>H4+F5</f>
        <v>0.35</v>
      </c>
    </row>
    <row r="6" spans="1:8">
      <c r="A6" s="22" t="s">
        <v>153</v>
      </c>
      <c r="B6" s="23">
        <v>20</v>
      </c>
      <c r="D6" s="24" t="s">
        <v>175</v>
      </c>
      <c r="E6" s="23">
        <v>4</v>
      </c>
      <c r="F6" s="21">
        <f t="shared" si="0"/>
        <v>0.2</v>
      </c>
      <c r="G6" s="21">
        <f t="shared" ref="G6:G11" si="1">G5+E6</f>
        <v>11</v>
      </c>
      <c r="H6" s="21">
        <f t="shared" ref="H6:H11" si="2">H5+F6</f>
        <v>0.55000000000000004</v>
      </c>
    </row>
    <row r="7" spans="1:8">
      <c r="A7" s="22" t="s">
        <v>154</v>
      </c>
      <c r="B7" s="23">
        <v>15</v>
      </c>
      <c r="D7" s="24" t="s">
        <v>176</v>
      </c>
      <c r="E7" s="23">
        <v>3</v>
      </c>
      <c r="F7" s="21">
        <f t="shared" si="0"/>
        <v>0.15</v>
      </c>
      <c r="G7" s="21">
        <f t="shared" si="1"/>
        <v>14</v>
      </c>
      <c r="H7" s="21">
        <f t="shared" si="2"/>
        <v>0.70000000000000007</v>
      </c>
    </row>
    <row r="8" spans="1:8">
      <c r="A8" s="22" t="s">
        <v>155</v>
      </c>
      <c r="B8" s="23">
        <v>30</v>
      </c>
      <c r="D8" s="24" t="s">
        <v>177</v>
      </c>
      <c r="E8" s="23">
        <v>1</v>
      </c>
      <c r="F8" s="21">
        <f t="shared" si="0"/>
        <v>0.05</v>
      </c>
      <c r="G8" s="21">
        <f t="shared" si="1"/>
        <v>15</v>
      </c>
      <c r="H8" s="21">
        <f t="shared" si="2"/>
        <v>0.75000000000000011</v>
      </c>
    </row>
    <row r="9" spans="1:8">
      <c r="A9" s="22" t="s">
        <v>156</v>
      </c>
      <c r="B9" s="23">
        <v>10</v>
      </c>
      <c r="D9" s="24" t="s">
        <v>178</v>
      </c>
      <c r="E9" s="23">
        <v>3</v>
      </c>
      <c r="F9" s="21">
        <f t="shared" si="0"/>
        <v>0.15</v>
      </c>
      <c r="G9" s="21">
        <f t="shared" si="1"/>
        <v>18</v>
      </c>
      <c r="H9" s="21">
        <f t="shared" si="2"/>
        <v>0.90000000000000013</v>
      </c>
    </row>
    <row r="10" spans="1:8">
      <c r="A10" s="22" t="s">
        <v>157</v>
      </c>
      <c r="B10" s="23">
        <v>35</v>
      </c>
      <c r="D10" s="24" t="s">
        <v>179</v>
      </c>
      <c r="E10" s="23">
        <v>1</v>
      </c>
      <c r="F10" s="21">
        <f t="shared" si="0"/>
        <v>0.05</v>
      </c>
      <c r="G10" s="21">
        <f t="shared" si="1"/>
        <v>19</v>
      </c>
      <c r="H10" s="21">
        <f t="shared" si="2"/>
        <v>0.95000000000000018</v>
      </c>
    </row>
    <row r="11" spans="1:8">
      <c r="A11" s="22" t="s">
        <v>158</v>
      </c>
      <c r="B11" s="23">
        <v>25</v>
      </c>
      <c r="D11" s="24" t="s">
        <v>180</v>
      </c>
      <c r="E11" s="23">
        <v>1</v>
      </c>
      <c r="F11" s="21">
        <f t="shared" si="0"/>
        <v>0.05</v>
      </c>
      <c r="G11" s="21">
        <f t="shared" si="1"/>
        <v>20</v>
      </c>
      <c r="H11" s="21">
        <f t="shared" si="2"/>
        <v>1.0000000000000002</v>
      </c>
    </row>
    <row r="12" spans="1:8">
      <c r="A12" s="22" t="s">
        <v>159</v>
      </c>
      <c r="B12" s="23">
        <v>45</v>
      </c>
      <c r="D12" s="24" t="s">
        <v>171</v>
      </c>
      <c r="E12" s="23">
        <f>SUM(E4:E11)</f>
        <v>20</v>
      </c>
      <c r="F12" s="21">
        <f t="shared" si="0"/>
        <v>1</v>
      </c>
      <c r="G12" s="21"/>
      <c r="H12" s="21"/>
    </row>
    <row r="13" spans="1:8">
      <c r="A13" s="22" t="s">
        <v>160</v>
      </c>
      <c r="B13" s="23">
        <v>30</v>
      </c>
    </row>
    <row r="14" spans="1:8">
      <c r="A14" s="22" t="s">
        <v>161</v>
      </c>
      <c r="B14" s="23">
        <v>75</v>
      </c>
      <c r="D14" s="2" t="s">
        <v>638</v>
      </c>
    </row>
    <row r="15" spans="1:8">
      <c r="A15" s="22" t="s">
        <v>162</v>
      </c>
      <c r="B15" s="23">
        <v>50</v>
      </c>
    </row>
    <row r="16" spans="1:8">
      <c r="A16" s="22" t="s">
        <v>163</v>
      </c>
      <c r="B16" s="23">
        <v>60</v>
      </c>
    </row>
    <row r="17" spans="1:10">
      <c r="A17" s="22" t="s">
        <v>164</v>
      </c>
      <c r="B17" s="23">
        <v>25</v>
      </c>
    </row>
    <row r="18" spans="1:10">
      <c r="A18" s="22" t="s">
        <v>165</v>
      </c>
      <c r="B18" s="23">
        <v>15</v>
      </c>
    </row>
    <row r="19" spans="1:10">
      <c r="A19" s="22" t="s">
        <v>166</v>
      </c>
      <c r="B19" s="23">
        <v>5</v>
      </c>
      <c r="J19" s="28" t="s">
        <v>185</v>
      </c>
    </row>
    <row r="20" spans="1:10">
      <c r="A20" s="22" t="s">
        <v>167</v>
      </c>
      <c r="B20" s="23">
        <v>20</v>
      </c>
      <c r="J20" s="29" t="s">
        <v>186</v>
      </c>
    </row>
    <row r="21" spans="1:10">
      <c r="A21" s="22" t="s">
        <v>168</v>
      </c>
      <c r="B21" s="23">
        <v>55</v>
      </c>
    </row>
    <row r="22" spans="1:10">
      <c r="A22" s="22" t="s">
        <v>169</v>
      </c>
      <c r="B22" s="23">
        <v>50</v>
      </c>
      <c r="I22" s="2" t="s">
        <v>639</v>
      </c>
    </row>
    <row r="23" spans="1:10">
      <c r="A23" s="22" t="s">
        <v>170</v>
      </c>
      <c r="B23" s="23">
        <v>15</v>
      </c>
    </row>
    <row r="24" spans="1:10">
      <c r="A24" s="22" t="s">
        <v>171</v>
      </c>
      <c r="B24" s="23">
        <f>SUM(B4:B23)</f>
        <v>600</v>
      </c>
    </row>
    <row r="44" spans="9:9">
      <c r="I44" s="40" t="s">
        <v>640</v>
      </c>
    </row>
  </sheetData>
  <phoneticPr fontId="9"/>
  <hyperlinks>
    <hyperlink ref="I44" r:id="rId1" xr:uid="{F217082B-CE08-4B96-8AFF-503100829D27}"/>
  </hyperlinks>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3692D-A1DD-48AE-B332-B2DE29F1A137}">
  <dimension ref="A1:O80"/>
  <sheetViews>
    <sheetView topLeftCell="A58" workbookViewId="0">
      <selection activeCell="B76" sqref="B76"/>
    </sheetView>
  </sheetViews>
  <sheetFormatPr defaultRowHeight="14.4"/>
  <cols>
    <col min="1" max="1" width="12" customWidth="1"/>
    <col min="2" max="2" width="14.33203125" customWidth="1"/>
    <col min="3" max="3" width="12.5546875" customWidth="1"/>
    <col min="4" max="4" width="15.77734375" customWidth="1"/>
    <col min="5" max="5" width="14.109375" bestFit="1" customWidth="1"/>
    <col min="6" max="6" width="10.5546875" customWidth="1"/>
    <col min="7" max="8" width="11" customWidth="1"/>
  </cols>
  <sheetData>
    <row r="1" spans="1:10">
      <c r="A1" s="30" t="s">
        <v>187</v>
      </c>
    </row>
    <row r="2" spans="1:10">
      <c r="A2" s="28" t="s">
        <v>188</v>
      </c>
      <c r="J2" s="43" t="s">
        <v>221</v>
      </c>
    </row>
    <row r="3" spans="1:10">
      <c r="A3" s="28" t="s">
        <v>189</v>
      </c>
      <c r="J3" s="28" t="s">
        <v>220</v>
      </c>
    </row>
    <row r="4" spans="1:10">
      <c r="A4" s="20" t="s">
        <v>630</v>
      </c>
      <c r="J4" s="28" t="s">
        <v>222</v>
      </c>
    </row>
    <row r="5" spans="1:10">
      <c r="A5" s="28" t="s">
        <v>190</v>
      </c>
    </row>
    <row r="6" spans="1:10">
      <c r="J6" s="29" t="s">
        <v>223</v>
      </c>
    </row>
    <row r="7" spans="1:10">
      <c r="A7" s="29" t="s">
        <v>202</v>
      </c>
      <c r="J7" s="28" t="s">
        <v>224</v>
      </c>
    </row>
    <row r="8" spans="1:10" ht="18">
      <c r="A8" s="31" t="s">
        <v>196</v>
      </c>
      <c r="B8" s="32" t="s">
        <v>197</v>
      </c>
      <c r="C8" s="31" t="s">
        <v>198</v>
      </c>
      <c r="D8" s="31" t="s">
        <v>199</v>
      </c>
      <c r="F8" s="41" t="s">
        <v>210</v>
      </c>
      <c r="G8" s="23"/>
      <c r="H8" s="23"/>
    </row>
    <row r="9" spans="1:10">
      <c r="A9" s="31" t="s">
        <v>191</v>
      </c>
      <c r="B9" s="23">
        <v>52.4</v>
      </c>
      <c r="C9" s="23">
        <v>10.4</v>
      </c>
      <c r="D9" s="23">
        <v>98.4</v>
      </c>
      <c r="F9" s="42" t="s">
        <v>211</v>
      </c>
      <c r="G9" s="150" t="s">
        <v>212</v>
      </c>
      <c r="H9" s="151"/>
    </row>
    <row r="10" spans="1:10">
      <c r="A10" s="31" t="s">
        <v>192</v>
      </c>
      <c r="B10" s="23">
        <v>47.3</v>
      </c>
      <c r="C10" s="23">
        <v>14.1</v>
      </c>
      <c r="D10" s="23">
        <v>102.4</v>
      </c>
      <c r="F10" s="24" t="s">
        <v>191</v>
      </c>
      <c r="G10" s="152" t="s">
        <v>213</v>
      </c>
      <c r="H10" s="153"/>
    </row>
    <row r="11" spans="1:10">
      <c r="A11" s="31" t="s">
        <v>193</v>
      </c>
      <c r="B11" s="23">
        <v>50.6</v>
      </c>
      <c r="C11" s="23">
        <v>8.4</v>
      </c>
      <c r="D11" s="23">
        <v>106.5</v>
      </c>
      <c r="F11" s="22" t="s">
        <v>192</v>
      </c>
      <c r="G11" s="152" t="s">
        <v>214</v>
      </c>
      <c r="H11" s="153"/>
    </row>
    <row r="12" spans="1:10">
      <c r="A12" s="31" t="s">
        <v>194</v>
      </c>
      <c r="B12" s="23">
        <v>46.3</v>
      </c>
      <c r="C12" s="23">
        <v>7.9</v>
      </c>
      <c r="D12" s="23">
        <v>98.4</v>
      </c>
      <c r="F12" s="24" t="s">
        <v>193</v>
      </c>
      <c r="G12" s="152" t="s">
        <v>215</v>
      </c>
      <c r="H12" s="153"/>
    </row>
    <row r="13" spans="1:10">
      <c r="A13" s="31" t="s">
        <v>195</v>
      </c>
      <c r="B13" s="34">
        <v>50.9</v>
      </c>
      <c r="C13" s="23">
        <v>12.4</v>
      </c>
      <c r="D13" s="23">
        <v>92.4</v>
      </c>
      <c r="F13" s="24" t="s">
        <v>194</v>
      </c>
      <c r="G13" s="152" t="s">
        <v>216</v>
      </c>
      <c r="H13" s="153"/>
    </row>
    <row r="14" spans="1:10">
      <c r="A14" s="22" t="s">
        <v>200</v>
      </c>
      <c r="B14" s="23">
        <f>AVERAGE(B9:B13)</f>
        <v>49.499999999999993</v>
      </c>
      <c r="C14" s="23">
        <f t="shared" ref="C14:D14" si="0">AVERAGE(C9:C13)</f>
        <v>10.639999999999999</v>
      </c>
      <c r="D14" s="23">
        <f t="shared" si="0"/>
        <v>99.62</v>
      </c>
      <c r="F14" s="22" t="s">
        <v>195</v>
      </c>
      <c r="G14" s="152" t="s">
        <v>217</v>
      </c>
      <c r="H14" s="153"/>
    </row>
    <row r="15" spans="1:10">
      <c r="A15" s="22" t="s">
        <v>201</v>
      </c>
      <c r="B15" s="34">
        <f>_xlfn.STDEV.S(B9:B13)</f>
        <v>2.5816661286851184</v>
      </c>
      <c r="C15" s="34">
        <f t="shared" ref="C15:D15" si="1">_xlfn.STDEV.S(C9:C13)</f>
        <v>2.6292584505902115</v>
      </c>
      <c r="D15" s="34">
        <f t="shared" si="1"/>
        <v>5.2480472558848001</v>
      </c>
    </row>
    <row r="17" spans="1:15" ht="23.4" customHeight="1">
      <c r="A17" s="35" t="s">
        <v>203</v>
      </c>
      <c r="F17" s="137" t="s">
        <v>633</v>
      </c>
    </row>
    <row r="18" spans="1:15" ht="21">
      <c r="A18" s="31" t="s">
        <v>196</v>
      </c>
      <c r="B18" s="32" t="s">
        <v>197</v>
      </c>
      <c r="C18" s="31" t="s">
        <v>198</v>
      </c>
      <c r="D18" s="31" t="s">
        <v>199</v>
      </c>
      <c r="F18" s="135" t="s">
        <v>631</v>
      </c>
      <c r="G18" s="136"/>
      <c r="H18" s="136"/>
      <c r="J18" s="2" t="s">
        <v>632</v>
      </c>
    </row>
    <row r="19" spans="1:15">
      <c r="A19" s="31" t="s">
        <v>191</v>
      </c>
      <c r="B19" s="33">
        <f>STANDARDIZE(B9,B$14,B$15)</f>
        <v>1.1233055923761217</v>
      </c>
      <c r="C19" s="33">
        <f t="shared" ref="C19:D19" si="2">STANDARDIZE(C9,C$14,C$15)</f>
        <v>-9.1280490111622023E-2</v>
      </c>
      <c r="D19" s="33">
        <f t="shared" si="2"/>
        <v>-0.23246741893034109</v>
      </c>
    </row>
    <row r="20" spans="1:15">
      <c r="A20" s="31" t="s">
        <v>192</v>
      </c>
      <c r="B20" s="33">
        <f t="shared" ref="B20:D20" si="3">STANDARDIZE(B10,B$14,B$15)</f>
        <v>-0.85216286318188206</v>
      </c>
      <c r="C20" s="33">
        <f t="shared" si="3"/>
        <v>1.3159603991092264</v>
      </c>
      <c r="D20" s="33">
        <f t="shared" si="3"/>
        <v>0.52972083985766327</v>
      </c>
    </row>
    <row r="21" spans="1:15">
      <c r="A21" s="31" t="s">
        <v>193</v>
      </c>
      <c r="B21" s="33">
        <f t="shared" ref="B21:D21" si="4">STANDARDIZE(B11,B$14,B$15)</f>
        <v>0.42608143159094519</v>
      </c>
      <c r="C21" s="33">
        <f t="shared" si="4"/>
        <v>-0.85195124104181053</v>
      </c>
      <c r="D21" s="33">
        <f t="shared" si="4"/>
        <v>1.3109638051153665</v>
      </c>
    </row>
    <row r="22" spans="1:15">
      <c r="A22" s="31" t="s">
        <v>194</v>
      </c>
      <c r="B22" s="33">
        <f t="shared" ref="B22:D22" si="5">STANDARDIZE(B12,B$14,B$15)</f>
        <v>-1.2395096191736474</v>
      </c>
      <c r="C22" s="33">
        <f t="shared" si="5"/>
        <v>-1.0421189287743575</v>
      </c>
      <c r="D22" s="33">
        <f t="shared" si="5"/>
        <v>-0.23246741893034109</v>
      </c>
    </row>
    <row r="23" spans="1:15">
      <c r="A23" s="31" t="s">
        <v>195</v>
      </c>
      <c r="B23" s="33">
        <f t="shared" ref="B23:D23" si="6">STANDARDIZE(B13,B$14,B$15)</f>
        <v>0.54228545838847364</v>
      </c>
      <c r="C23" s="33">
        <f t="shared" si="6"/>
        <v>0.66939026081856645</v>
      </c>
      <c r="D23" s="33">
        <f t="shared" si="6"/>
        <v>-1.3757498071123475</v>
      </c>
    </row>
    <row r="24" spans="1:15">
      <c r="A24" s="22" t="s">
        <v>200</v>
      </c>
      <c r="B24" s="33">
        <f>AVERAGE(B19:B23)</f>
        <v>2.19824158875781E-15</v>
      </c>
      <c r="C24" s="33">
        <f t="shared" ref="C24:D24" si="7">AVERAGE(C19:C23)</f>
        <v>5.5511151231257827E-16</v>
      </c>
      <c r="D24" s="33">
        <f t="shared" si="7"/>
        <v>0</v>
      </c>
    </row>
    <row r="25" spans="1:15">
      <c r="A25" s="22" t="s">
        <v>201</v>
      </c>
      <c r="B25" s="34">
        <f>_xlfn.STDEV.S(B19:B23)</f>
        <v>0.99999999999999989</v>
      </c>
      <c r="C25" s="34">
        <f t="shared" ref="C25:D25" si="8">_xlfn.STDEV.S(C19:C23)</f>
        <v>0.99999999999999711</v>
      </c>
      <c r="D25" s="34">
        <f t="shared" si="8"/>
        <v>0.99999999999999989</v>
      </c>
    </row>
    <row r="27" spans="1:15">
      <c r="A27" s="37" t="s">
        <v>218</v>
      </c>
      <c r="F27" s="29" t="s">
        <v>204</v>
      </c>
    </row>
    <row r="28" spans="1:15">
      <c r="A28" s="30" t="s">
        <v>219</v>
      </c>
      <c r="F28" s="37" t="s">
        <v>206</v>
      </c>
    </row>
    <row r="29" spans="1:15" ht="18">
      <c r="F29" s="38" t="s">
        <v>207</v>
      </c>
    </row>
    <row r="30" spans="1:15">
      <c r="F30" s="39" t="s">
        <v>208</v>
      </c>
    </row>
    <row r="32" spans="1:15" ht="163.80000000000001" customHeight="1">
      <c r="F32" s="149" t="s">
        <v>205</v>
      </c>
      <c r="G32" s="141"/>
      <c r="H32" s="141"/>
      <c r="I32" s="141"/>
      <c r="J32" s="141"/>
      <c r="K32" s="141"/>
      <c r="L32" s="141"/>
      <c r="M32" s="141"/>
      <c r="N32" s="141"/>
      <c r="O32" s="141"/>
    </row>
    <row r="33" spans="1:8">
      <c r="F33" s="40" t="s">
        <v>209</v>
      </c>
    </row>
    <row r="34" spans="1:8">
      <c r="F34" s="40"/>
    </row>
    <row r="35" spans="1:8">
      <c r="F35" s="40"/>
    </row>
    <row r="36" spans="1:8">
      <c r="F36" s="40"/>
    </row>
    <row r="37" spans="1:8">
      <c r="F37" s="40"/>
    </row>
    <row r="38" spans="1:8">
      <c r="F38" s="40"/>
    </row>
    <row r="39" spans="1:8">
      <c r="F39" s="40"/>
    </row>
    <row r="40" spans="1:8">
      <c r="F40" s="40"/>
    </row>
    <row r="41" spans="1:8">
      <c r="F41" s="40"/>
    </row>
    <row r="42" spans="1:8">
      <c r="F42" s="40"/>
    </row>
    <row r="43" spans="1:8">
      <c r="F43" s="40"/>
    </row>
    <row r="45" spans="1:8">
      <c r="A45" s="28"/>
    </row>
    <row r="46" spans="1:8">
      <c r="A46" s="28" t="s">
        <v>225</v>
      </c>
    </row>
    <row r="47" spans="1:8" ht="26.4">
      <c r="A47" s="22" t="s">
        <v>196</v>
      </c>
      <c r="B47" s="45" t="s">
        <v>226</v>
      </c>
      <c r="C47" s="45" t="s">
        <v>227</v>
      </c>
      <c r="D47" s="45" t="s">
        <v>228</v>
      </c>
    </row>
    <row r="48" spans="1:8">
      <c r="A48" s="22" t="s">
        <v>191</v>
      </c>
      <c r="B48" s="46">
        <v>52.4</v>
      </c>
      <c r="C48" s="46">
        <v>10.4</v>
      </c>
      <c r="D48" s="46">
        <v>98.4</v>
      </c>
      <c r="F48" s="46">
        <v>52.4</v>
      </c>
      <c r="G48" s="46">
        <v>10.4</v>
      </c>
      <c r="H48" s="46">
        <v>98.4</v>
      </c>
    </row>
    <row r="49" spans="1:8">
      <c r="A49" s="22" t="s">
        <v>192</v>
      </c>
      <c r="B49" s="46">
        <v>47.3</v>
      </c>
      <c r="C49" s="46">
        <v>14.1</v>
      </c>
      <c r="D49" s="46">
        <v>102.4</v>
      </c>
      <c r="F49" s="46">
        <v>47.3</v>
      </c>
      <c r="G49" s="46">
        <v>14.1</v>
      </c>
      <c r="H49" s="46">
        <v>102.4</v>
      </c>
    </row>
    <row r="50" spans="1:8">
      <c r="A50" s="22" t="s">
        <v>193</v>
      </c>
      <c r="B50" s="46">
        <v>50.6</v>
      </c>
      <c r="C50" s="46">
        <v>8.4</v>
      </c>
      <c r="D50" s="46">
        <v>106.5</v>
      </c>
      <c r="F50" s="46">
        <v>50.6</v>
      </c>
      <c r="G50" s="46">
        <v>8.4</v>
      </c>
      <c r="H50" s="46">
        <v>106.5</v>
      </c>
    </row>
    <row r="51" spans="1:8">
      <c r="A51" s="22" t="s">
        <v>194</v>
      </c>
      <c r="B51" s="46">
        <v>46.3</v>
      </c>
      <c r="C51" s="46">
        <v>7.9</v>
      </c>
      <c r="D51" s="46">
        <v>98.4</v>
      </c>
      <c r="F51" s="46">
        <v>46.3</v>
      </c>
      <c r="G51" s="46">
        <v>7.9</v>
      </c>
      <c r="H51" s="46">
        <v>98.4</v>
      </c>
    </row>
    <row r="52" spans="1:8">
      <c r="A52" s="22" t="s">
        <v>195</v>
      </c>
      <c r="B52" s="46">
        <v>50.9</v>
      </c>
      <c r="C52" s="46">
        <v>12.4</v>
      </c>
      <c r="D52" s="46">
        <v>92.4</v>
      </c>
      <c r="F52" s="46">
        <v>50.9</v>
      </c>
      <c r="G52" s="46">
        <v>12.4</v>
      </c>
      <c r="H52" s="46">
        <v>92.4</v>
      </c>
    </row>
    <row r="53" spans="1:8">
      <c r="A53" s="22" t="s">
        <v>200</v>
      </c>
      <c r="B53" s="46">
        <f>AVERAGE(B48:B52)</f>
        <v>49.499999999999993</v>
      </c>
      <c r="C53" s="48">
        <f t="shared" ref="C53:D53" si="9">AVERAGE(C48:C52)</f>
        <v>10.639999999999999</v>
      </c>
      <c r="D53" s="48">
        <f t="shared" si="9"/>
        <v>99.62</v>
      </c>
      <c r="F53" s="46">
        <f>AVERAGE(F48:F52)</f>
        <v>49.499999999999993</v>
      </c>
      <c r="G53" s="48">
        <f t="shared" ref="G53" si="10">AVERAGE(G48:G52)</f>
        <v>10.639999999999999</v>
      </c>
      <c r="H53" s="48">
        <f t="shared" ref="H53" si="11">AVERAGE(H48:H52)</f>
        <v>99.62</v>
      </c>
    </row>
    <row r="54" spans="1:8">
      <c r="A54" s="22" t="s">
        <v>201</v>
      </c>
      <c r="B54" s="48">
        <f>_xlfn.STDEV.S(B48:B52)</f>
        <v>2.5816661286851184</v>
      </c>
      <c r="C54" s="48">
        <f t="shared" ref="C54:D54" si="12">_xlfn.STDEV.S(C48:C52)</f>
        <v>2.6292584505902115</v>
      </c>
      <c r="D54" s="48">
        <f t="shared" si="12"/>
        <v>5.2480472558848001</v>
      </c>
      <c r="F54" s="48">
        <f>_xlfn.STDEV.S(F48:F52)</f>
        <v>2.5816661286851184</v>
      </c>
      <c r="G54" s="48">
        <f t="shared" ref="G54:H54" si="13">_xlfn.STDEV.S(G48:G52)</f>
        <v>2.6292584505902115</v>
      </c>
      <c r="H54" s="48">
        <f t="shared" si="13"/>
        <v>5.2480472558848001</v>
      </c>
    </row>
    <row r="56" spans="1:8">
      <c r="A56" s="28" t="s">
        <v>229</v>
      </c>
    </row>
    <row r="57" spans="1:8" ht="26.4">
      <c r="A57" s="22" t="s">
        <v>196</v>
      </c>
      <c r="B57" s="45" t="s">
        <v>226</v>
      </c>
      <c r="C57" s="45" t="s">
        <v>227</v>
      </c>
      <c r="D57" s="45" t="s">
        <v>228</v>
      </c>
    </row>
    <row r="58" spans="1:8">
      <c r="A58" s="22" t="s">
        <v>191</v>
      </c>
      <c r="B58" s="47" cm="1">
        <f t="array" ref="B58:B62">STANDARDIZE(B48:B52,B53,B54)</f>
        <v>1.1233055923761217</v>
      </c>
      <c r="C58" s="47" cm="1">
        <f t="array" ref="C58:C62">STANDARDIZE(C48:C52,C53,C54)</f>
        <v>-9.1280490111622023E-2</v>
      </c>
      <c r="D58" s="47" cm="1">
        <f t="array" ref="D58:D62">STANDARDIZE(D48:D52,D53,D54)</f>
        <v>-0.23246741893034109</v>
      </c>
      <c r="F58">
        <f>(F48-F$53)/F$54</f>
        <v>1.1233055923761217</v>
      </c>
      <c r="G58">
        <f>(G48-G$53)/G$54</f>
        <v>-9.1280490111622023E-2</v>
      </c>
      <c r="H58">
        <f>(H48-H$53)/H$54</f>
        <v>-0.23246741893034109</v>
      </c>
    </row>
    <row r="59" spans="1:8">
      <c r="A59" s="22" t="s">
        <v>192</v>
      </c>
      <c r="B59" s="47">
        <v>-0.85216286318188206</v>
      </c>
      <c r="C59" s="47">
        <v>1.3159603991092264</v>
      </c>
      <c r="D59" s="47">
        <v>0.52972083985766327</v>
      </c>
      <c r="F59">
        <f t="shared" ref="F59:H62" si="14">(F49-F$53)/F$54</f>
        <v>-0.85216286318188206</v>
      </c>
      <c r="G59">
        <f t="shared" si="14"/>
        <v>1.3159603991092264</v>
      </c>
      <c r="H59">
        <f t="shared" si="14"/>
        <v>0.52972083985766327</v>
      </c>
    </row>
    <row r="60" spans="1:8">
      <c r="A60" s="22" t="s">
        <v>193</v>
      </c>
      <c r="B60" s="47">
        <v>0.42608143159094519</v>
      </c>
      <c r="C60" s="47">
        <v>-0.85195124104181053</v>
      </c>
      <c r="D60" s="47">
        <v>1.3109638051153665</v>
      </c>
      <c r="F60">
        <f t="shared" si="14"/>
        <v>0.42608143159094519</v>
      </c>
      <c r="G60">
        <f t="shared" si="14"/>
        <v>-0.85195124104181053</v>
      </c>
      <c r="H60">
        <f t="shared" si="14"/>
        <v>1.3109638051153665</v>
      </c>
    </row>
    <row r="61" spans="1:8">
      <c r="A61" s="22" t="s">
        <v>194</v>
      </c>
      <c r="B61" s="47">
        <v>-1.2395096191736474</v>
      </c>
      <c r="C61" s="47">
        <v>-1.0421189287743575</v>
      </c>
      <c r="D61" s="47">
        <v>-0.23246741893034109</v>
      </c>
      <c r="F61">
        <f t="shared" si="14"/>
        <v>-1.2395096191736474</v>
      </c>
      <c r="G61">
        <f t="shared" si="14"/>
        <v>-1.0421189287743575</v>
      </c>
      <c r="H61">
        <f t="shared" si="14"/>
        <v>-0.23246741893034109</v>
      </c>
    </row>
    <row r="62" spans="1:8">
      <c r="A62" s="22" t="s">
        <v>195</v>
      </c>
      <c r="B62" s="47">
        <v>0.54228545838847364</v>
      </c>
      <c r="C62" s="47">
        <v>0.66939026081856645</v>
      </c>
      <c r="D62" s="47">
        <v>-1.3757498071123475</v>
      </c>
      <c r="F62">
        <f t="shared" si="14"/>
        <v>0.54228545838847364</v>
      </c>
      <c r="G62">
        <f t="shared" si="14"/>
        <v>0.66939026081856645</v>
      </c>
      <c r="H62">
        <f t="shared" si="14"/>
        <v>-1.3757498071123475</v>
      </c>
    </row>
    <row r="63" spans="1:8">
      <c r="A63" s="22" t="s">
        <v>200</v>
      </c>
      <c r="B63" s="48">
        <f>ROUND(AVERAGE(B58:B62),-1)</f>
        <v>0</v>
      </c>
      <c r="C63" s="48">
        <f t="shared" ref="C63:D63" si="15">ROUND(AVERAGE(C58:C62),-1)</f>
        <v>0</v>
      </c>
      <c r="D63" s="48">
        <f t="shared" si="15"/>
        <v>0</v>
      </c>
      <c r="F63">
        <f>AVERAGE(F58:F62)</f>
        <v>2.19824158875781E-15</v>
      </c>
      <c r="G63">
        <f t="shared" ref="G63:H63" si="16">AVERAGE(G58:G62)</f>
        <v>5.5511151231257827E-16</v>
      </c>
      <c r="H63">
        <f t="shared" si="16"/>
        <v>0</v>
      </c>
    </row>
    <row r="64" spans="1:8">
      <c r="A64" s="22" t="s">
        <v>201</v>
      </c>
      <c r="B64" s="48">
        <f>_xlfn.STDEV.S(B58:B62)</f>
        <v>0.99999999999999989</v>
      </c>
      <c r="C64" s="48">
        <f t="shared" ref="C64:D64" si="17">_xlfn.STDEV.S(C58:C62)</f>
        <v>0.99999999999999711</v>
      </c>
      <c r="D64" s="48">
        <f t="shared" si="17"/>
        <v>0.99999999999999989</v>
      </c>
      <c r="F64">
        <f>_xlfn.STDEV.S(F58:F62)</f>
        <v>0.99999999999999989</v>
      </c>
      <c r="G64">
        <f t="shared" ref="G64:H64" si="18">_xlfn.STDEV.S(G58:G62)</f>
        <v>0.99999999999999711</v>
      </c>
      <c r="H64">
        <f t="shared" si="18"/>
        <v>0.99999999999999989</v>
      </c>
    </row>
    <row r="67" spans="1:5">
      <c r="A67" s="29" t="s">
        <v>230</v>
      </c>
    </row>
    <row r="68" spans="1:5">
      <c r="A68" s="49" t="s">
        <v>234</v>
      </c>
      <c r="B68" s="44" t="s">
        <v>235</v>
      </c>
      <c r="C68" s="44" t="s">
        <v>236</v>
      </c>
      <c r="D68" s="44" t="s">
        <v>237</v>
      </c>
      <c r="E68" s="44" t="s">
        <v>238</v>
      </c>
    </row>
    <row r="69" spans="1:5">
      <c r="A69" s="44" t="s">
        <v>231</v>
      </c>
      <c r="B69" s="21">
        <v>125</v>
      </c>
      <c r="C69" s="21">
        <v>10</v>
      </c>
      <c r="D69" s="21">
        <v>150</v>
      </c>
      <c r="E69" s="21">
        <v>40</v>
      </c>
    </row>
    <row r="70" spans="1:5">
      <c r="A70" s="44" t="s">
        <v>232</v>
      </c>
      <c r="B70" s="21">
        <v>120</v>
      </c>
      <c r="C70" s="21">
        <v>70</v>
      </c>
      <c r="D70" s="21">
        <v>175</v>
      </c>
      <c r="E70" s="21">
        <v>55</v>
      </c>
    </row>
    <row r="71" spans="1:5">
      <c r="A71" s="44" t="s">
        <v>233</v>
      </c>
      <c r="B71" s="21">
        <v>95</v>
      </c>
      <c r="C71" s="21">
        <v>25</v>
      </c>
      <c r="D71" s="21">
        <v>180</v>
      </c>
      <c r="E71" s="21">
        <v>60</v>
      </c>
    </row>
    <row r="72" spans="1:5">
      <c r="A72" s="22" t="s">
        <v>200</v>
      </c>
      <c r="B72" s="48">
        <f>ROUND(AVERAGE(B67:B71),-1)</f>
        <v>110</v>
      </c>
      <c r="C72" s="48">
        <f t="shared" ref="C72" si="19">ROUND(AVERAGE(C67:C71),-1)</f>
        <v>40</v>
      </c>
      <c r="D72" s="48">
        <f t="shared" ref="D72:E72" si="20">ROUND(AVERAGE(D67:D71),-1)</f>
        <v>170</v>
      </c>
      <c r="E72" s="48">
        <f t="shared" si="20"/>
        <v>50</v>
      </c>
    </row>
    <row r="73" spans="1:5">
      <c r="A73" s="22" t="s">
        <v>201</v>
      </c>
      <c r="B73" s="48">
        <f>_xlfn.STDEV.S(B67:B71)</f>
        <v>16.072751268321554</v>
      </c>
      <c r="C73" s="48">
        <f t="shared" ref="C73:D73" si="21">_xlfn.STDEV.S(C67:C71)</f>
        <v>31.22498999199199</v>
      </c>
      <c r="D73" s="48">
        <f t="shared" si="21"/>
        <v>16.072751268321593</v>
      </c>
      <c r="E73" s="48">
        <f t="shared" ref="E73" si="22">_xlfn.STDEV.S(E67:E71)</f>
        <v>10.408329997330672</v>
      </c>
    </row>
    <row r="75" spans="1:5">
      <c r="A75" s="49" t="s">
        <v>234</v>
      </c>
      <c r="B75" s="44" t="s">
        <v>235</v>
      </c>
      <c r="C75" s="44" t="s">
        <v>236</v>
      </c>
      <c r="D75" s="44" t="s">
        <v>237</v>
      </c>
      <c r="E75" s="44" t="s">
        <v>238</v>
      </c>
    </row>
    <row r="76" spans="1:5">
      <c r="A76" s="44" t="s">
        <v>231</v>
      </c>
      <c r="B76" s="64" cm="1">
        <f t="array" ref="B76:B78">STANDARDIZE(B69:B71,B72,B73)</f>
        <v>0.93325652525738489</v>
      </c>
      <c r="C76" s="64" cm="1">
        <f t="array" ref="C76:C78">STANDARDIZE(C69:C71,C72,C73)</f>
        <v>-0.96076892283052284</v>
      </c>
      <c r="D76" s="64" cm="1">
        <f t="array" ref="D76:D78">STANDARDIZE(D69:D71,D72,D73)</f>
        <v>-1.2443420336765103</v>
      </c>
      <c r="E76" s="64" cm="1">
        <f t="array" ref="E76:E78">STANDARDIZE(E69:E71,E72,E73)</f>
        <v>-0.96076892283052207</v>
      </c>
    </row>
    <row r="77" spans="1:5">
      <c r="A77" s="44" t="s">
        <v>232</v>
      </c>
      <c r="B77" s="64">
        <v>0.6221710168382566</v>
      </c>
      <c r="C77" s="64">
        <v>0.96076892283052284</v>
      </c>
      <c r="D77" s="64">
        <v>0.31108550841912758</v>
      </c>
      <c r="E77" s="64">
        <v>0.48038446141526103</v>
      </c>
    </row>
    <row r="78" spans="1:5">
      <c r="A78" s="44" t="s">
        <v>233</v>
      </c>
      <c r="B78" s="64">
        <v>-0.93325652525738489</v>
      </c>
      <c r="C78" s="64">
        <v>-0.48038446141526142</v>
      </c>
      <c r="D78" s="64">
        <v>0.62217101683825515</v>
      </c>
      <c r="E78" s="64">
        <v>0.96076892283052207</v>
      </c>
    </row>
    <row r="79" spans="1:5">
      <c r="A79" s="22" t="s">
        <v>200</v>
      </c>
      <c r="B79" s="48">
        <f>ROUND(AVERAGE(B74:B78),-1)</f>
        <v>0</v>
      </c>
      <c r="C79" s="48">
        <f t="shared" ref="C79:E79" si="23">ROUND(AVERAGE(C74:C78),-1)</f>
        <v>0</v>
      </c>
      <c r="D79" s="48">
        <f t="shared" si="23"/>
        <v>0</v>
      </c>
      <c r="E79" s="48">
        <f t="shared" si="23"/>
        <v>0</v>
      </c>
    </row>
    <row r="80" spans="1:5">
      <c r="A80" s="22" t="s">
        <v>201</v>
      </c>
      <c r="B80" s="48">
        <f>_xlfn.STDEV.S(B74:B78)</f>
        <v>1.0000000000000022</v>
      </c>
      <c r="C80" s="48">
        <f t="shared" ref="C80:E80" si="24">_xlfn.STDEV.S(C74:C78)</f>
        <v>1</v>
      </c>
      <c r="D80" s="48">
        <f t="shared" si="24"/>
        <v>1</v>
      </c>
      <c r="E80" s="48">
        <f t="shared" si="24"/>
        <v>0.99999999999999933</v>
      </c>
    </row>
  </sheetData>
  <mergeCells count="7">
    <mergeCell ref="F32:O32"/>
    <mergeCell ref="G9:H9"/>
    <mergeCell ref="G10:H10"/>
    <mergeCell ref="G11:H11"/>
    <mergeCell ref="G12:H12"/>
    <mergeCell ref="G13:H13"/>
    <mergeCell ref="G14:H14"/>
  </mergeCells>
  <phoneticPr fontId="9"/>
  <hyperlinks>
    <hyperlink ref="F33" r:id="rId1" xr:uid="{4782B73E-56F6-4609-A49C-3C66E303D7D0}"/>
  </hyperlinks>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D5025-23DC-4448-9C8C-877FCA886C94}">
  <dimension ref="A1:O111"/>
  <sheetViews>
    <sheetView topLeftCell="A24" workbookViewId="0">
      <selection activeCell="A3" sqref="A3"/>
    </sheetView>
  </sheetViews>
  <sheetFormatPr defaultRowHeight="14.4"/>
  <cols>
    <col min="2" max="3" width="16.6640625" customWidth="1"/>
    <col min="4" max="5" width="14.6640625" customWidth="1"/>
    <col min="8" max="8" width="12.44140625" customWidth="1"/>
    <col min="9" max="9" width="11.33203125" customWidth="1"/>
    <col min="10" max="10" width="11.88671875" customWidth="1"/>
    <col min="11" max="11" width="13.33203125" customWidth="1"/>
    <col min="12" max="12" width="13.6640625" customWidth="1"/>
    <col min="13" max="13" width="12.5546875" customWidth="1"/>
    <col min="14" max="14" width="12.44140625" customWidth="1"/>
    <col min="15" max="15" width="11.6640625" customWidth="1"/>
  </cols>
  <sheetData>
    <row r="1" spans="1:15">
      <c r="A1" s="50" t="s">
        <v>239</v>
      </c>
    </row>
    <row r="2" spans="1:15" ht="18">
      <c r="A2" s="59" t="s">
        <v>362</v>
      </c>
    </row>
    <row r="3" spans="1:15">
      <c r="A3" s="28" t="s">
        <v>240</v>
      </c>
    </row>
    <row r="4" spans="1:15">
      <c r="A4" s="20" t="s">
        <v>242</v>
      </c>
    </row>
    <row r="5" spans="1:15" ht="18">
      <c r="A5" s="43" t="s">
        <v>241</v>
      </c>
    </row>
    <row r="6" spans="1:15">
      <c r="A6" s="20" t="s">
        <v>243</v>
      </c>
    </row>
    <row r="7" spans="1:15">
      <c r="A7" s="28" t="s">
        <v>244</v>
      </c>
    </row>
    <row r="9" spans="1:15">
      <c r="A9" s="29" t="s">
        <v>245</v>
      </c>
    </row>
    <row r="10" spans="1:15">
      <c r="A10" s="28" t="s">
        <v>246</v>
      </c>
    </row>
    <row r="12" spans="1:15">
      <c r="A12" s="28" t="s">
        <v>247</v>
      </c>
    </row>
    <row r="13" spans="1:15">
      <c r="A13" t="s">
        <v>248</v>
      </c>
    </row>
    <row r="14" spans="1:15" s="50" customFormat="1" ht="28.8" customHeight="1">
      <c r="A14" s="58" t="s">
        <v>264</v>
      </c>
    </row>
    <row r="15" spans="1:15">
      <c r="B15" s="52" t="s">
        <v>259</v>
      </c>
      <c r="C15" s="42" t="s">
        <v>260</v>
      </c>
      <c r="D15" s="42" t="s">
        <v>261</v>
      </c>
      <c r="E15" s="42" t="s">
        <v>239</v>
      </c>
    </row>
    <row r="16" spans="1:15" ht="19.2">
      <c r="B16" s="55">
        <v>2007000101</v>
      </c>
      <c r="C16" s="56" t="s">
        <v>262</v>
      </c>
      <c r="D16" s="51">
        <v>430572</v>
      </c>
      <c r="E16" s="21" t="e">
        <v>#N/A</v>
      </c>
      <c r="G16" s="21"/>
      <c r="H16" s="52" t="s">
        <v>249</v>
      </c>
      <c r="I16" s="52" t="s">
        <v>250</v>
      </c>
      <c r="J16" s="52" t="s">
        <v>251</v>
      </c>
      <c r="K16" s="52" t="s">
        <v>252</v>
      </c>
      <c r="L16" s="52" t="s">
        <v>253</v>
      </c>
      <c r="M16" s="52" t="s">
        <v>254</v>
      </c>
      <c r="N16" s="52" t="s">
        <v>255</v>
      </c>
      <c r="O16" s="52" t="s">
        <v>256</v>
      </c>
    </row>
    <row r="17" spans="2:15" ht="19.2">
      <c r="B17" s="55">
        <v>2007000202</v>
      </c>
      <c r="C17" s="56" t="s">
        <v>263</v>
      </c>
      <c r="D17" s="51">
        <v>331593</v>
      </c>
      <c r="E17" s="21" t="e">
        <v>#N/A</v>
      </c>
      <c r="G17" s="53" t="s">
        <v>257</v>
      </c>
      <c r="H17" s="54">
        <v>430572</v>
      </c>
      <c r="I17" s="54">
        <v>734591</v>
      </c>
      <c r="J17" s="54">
        <v>735889</v>
      </c>
      <c r="K17" s="54">
        <v>725531</v>
      </c>
      <c r="L17" s="54">
        <v>770354</v>
      </c>
      <c r="M17" s="54">
        <v>801886</v>
      </c>
      <c r="N17" s="54">
        <v>869544</v>
      </c>
      <c r="O17" s="54">
        <v>935894</v>
      </c>
    </row>
    <row r="18" spans="2:15" ht="19.2">
      <c r="B18" s="55">
        <v>2007000303</v>
      </c>
      <c r="C18" s="56" t="s">
        <v>23</v>
      </c>
      <c r="D18" s="51">
        <v>356141</v>
      </c>
      <c r="E18" s="21" t="e">
        <v>#N/A</v>
      </c>
      <c r="G18" s="53" t="s">
        <v>258</v>
      </c>
      <c r="H18" s="54">
        <v>331593</v>
      </c>
      <c r="I18" s="54">
        <v>600070</v>
      </c>
      <c r="J18" s="54">
        <v>580597</v>
      </c>
      <c r="K18" s="54">
        <v>593507</v>
      </c>
      <c r="L18" s="54">
        <v>646899</v>
      </c>
      <c r="M18" s="54">
        <v>677482</v>
      </c>
      <c r="N18" s="54">
        <v>783355</v>
      </c>
      <c r="O18" s="54">
        <v>784044</v>
      </c>
    </row>
    <row r="19" spans="2:15" ht="19.2">
      <c r="B19" s="55">
        <v>2007000404</v>
      </c>
      <c r="C19" s="56" t="s">
        <v>25</v>
      </c>
      <c r="D19" s="51">
        <v>377536</v>
      </c>
      <c r="E19" s="21" t="e">
        <v>#N/A</v>
      </c>
      <c r="G19" s="53" t="s">
        <v>23</v>
      </c>
      <c r="H19" s="54">
        <v>356141</v>
      </c>
      <c r="I19" s="54">
        <v>659415</v>
      </c>
      <c r="J19" s="54">
        <v>648452</v>
      </c>
      <c r="K19" s="54">
        <v>658562</v>
      </c>
      <c r="L19" s="54">
        <v>634650</v>
      </c>
      <c r="M19" s="54">
        <v>734816</v>
      </c>
      <c r="N19" s="54">
        <v>857132</v>
      </c>
      <c r="O19" s="54">
        <v>1113947</v>
      </c>
    </row>
    <row r="20" spans="2:15" ht="19.2">
      <c r="B20" s="55">
        <v>2007000505</v>
      </c>
      <c r="C20" s="56" t="s">
        <v>27</v>
      </c>
      <c r="D20" s="51">
        <v>361860</v>
      </c>
      <c r="E20" s="21" t="e">
        <v>#N/A</v>
      </c>
      <c r="G20" s="53" t="s">
        <v>25</v>
      </c>
      <c r="H20" s="54">
        <v>377536</v>
      </c>
      <c r="I20" s="54">
        <v>682074</v>
      </c>
      <c r="J20" s="54">
        <v>667795</v>
      </c>
      <c r="K20" s="54">
        <v>694036</v>
      </c>
      <c r="L20" s="54">
        <v>676300</v>
      </c>
      <c r="M20" s="54">
        <v>753823</v>
      </c>
      <c r="N20" s="54">
        <v>802721</v>
      </c>
      <c r="O20" s="54">
        <v>838710</v>
      </c>
    </row>
    <row r="21" spans="2:15" ht="19.2">
      <c r="B21" s="55">
        <v>2007000606</v>
      </c>
      <c r="C21" s="56" t="s">
        <v>29</v>
      </c>
      <c r="D21" s="51">
        <v>373242</v>
      </c>
      <c r="E21" s="21" t="e">
        <v>#N/A</v>
      </c>
      <c r="G21" s="53" t="s">
        <v>27</v>
      </c>
      <c r="H21" s="54">
        <v>361860</v>
      </c>
      <c r="I21" s="54">
        <v>655545</v>
      </c>
      <c r="J21" s="54">
        <v>645510</v>
      </c>
      <c r="K21" s="54">
        <v>669708</v>
      </c>
      <c r="L21" s="54">
        <v>699259</v>
      </c>
      <c r="M21" s="54">
        <v>766915</v>
      </c>
      <c r="N21" s="54">
        <v>827164</v>
      </c>
      <c r="O21" s="54">
        <v>877731</v>
      </c>
    </row>
    <row r="22" spans="2:15" ht="19.2">
      <c r="B22" s="55">
        <v>2007000707</v>
      </c>
      <c r="C22" s="56" t="s">
        <v>31</v>
      </c>
      <c r="D22" s="51">
        <v>406312</v>
      </c>
      <c r="E22" s="21" t="e">
        <v>#N/A</v>
      </c>
      <c r="G22" s="53" t="s">
        <v>29</v>
      </c>
      <c r="H22" s="54">
        <v>373242</v>
      </c>
      <c r="I22" s="54">
        <v>665391</v>
      </c>
      <c r="J22" s="54">
        <v>659849</v>
      </c>
      <c r="K22" s="54">
        <v>693447</v>
      </c>
      <c r="L22" s="54">
        <v>721483</v>
      </c>
      <c r="M22" s="54">
        <v>755895</v>
      </c>
      <c r="N22" s="54">
        <v>836216</v>
      </c>
      <c r="O22" s="54">
        <v>906706</v>
      </c>
    </row>
    <row r="23" spans="2:15" ht="19.2">
      <c r="B23" s="55">
        <v>2007000808</v>
      </c>
      <c r="C23" s="56" t="s">
        <v>33</v>
      </c>
      <c r="D23" s="51">
        <v>337619</v>
      </c>
      <c r="E23" s="21" t="e">
        <v>#N/A</v>
      </c>
      <c r="G23" s="53" t="s">
        <v>31</v>
      </c>
      <c r="H23" s="54">
        <v>406312</v>
      </c>
      <c r="I23" s="54">
        <v>739467</v>
      </c>
      <c r="J23" s="54">
        <v>714884</v>
      </c>
      <c r="K23" s="54">
        <v>738127</v>
      </c>
      <c r="L23" s="54">
        <v>775866</v>
      </c>
      <c r="M23" s="54">
        <v>803294</v>
      </c>
      <c r="N23" s="54">
        <v>861841</v>
      </c>
      <c r="O23" s="54">
        <v>941067</v>
      </c>
    </row>
    <row r="24" spans="2:15" ht="19.2">
      <c r="B24" s="55">
        <v>2007000909</v>
      </c>
      <c r="C24" s="56" t="s">
        <v>35</v>
      </c>
      <c r="D24" s="51">
        <v>345805</v>
      </c>
      <c r="E24" s="21" t="e">
        <v>#N/A</v>
      </c>
      <c r="G24" s="53" t="s">
        <v>33</v>
      </c>
      <c r="H24" s="54">
        <v>337619</v>
      </c>
      <c r="I24" s="54">
        <v>631549</v>
      </c>
      <c r="J24" s="54">
        <v>617191</v>
      </c>
      <c r="K24" s="54">
        <v>664641</v>
      </c>
      <c r="L24" s="54">
        <v>684315</v>
      </c>
      <c r="M24" s="54">
        <v>726643</v>
      </c>
      <c r="N24" s="54">
        <v>789690</v>
      </c>
      <c r="O24" s="54">
        <v>884152</v>
      </c>
    </row>
    <row r="25" spans="2:15" ht="19.2">
      <c r="B25" s="55">
        <v>2007001010</v>
      </c>
      <c r="C25" s="56" t="s">
        <v>36</v>
      </c>
      <c r="D25" s="51">
        <v>382520</v>
      </c>
      <c r="E25" s="21" t="e">
        <v>#N/A</v>
      </c>
      <c r="G25" s="53" t="s">
        <v>35</v>
      </c>
      <c r="H25" s="54">
        <v>345805</v>
      </c>
      <c r="I25" s="54">
        <v>641873</v>
      </c>
      <c r="J25" s="54">
        <v>625675</v>
      </c>
      <c r="K25" s="54">
        <v>663758</v>
      </c>
      <c r="L25" s="54">
        <v>676777</v>
      </c>
      <c r="M25" s="54">
        <v>722503</v>
      </c>
      <c r="N25" s="54">
        <v>792827</v>
      </c>
      <c r="O25" s="54">
        <v>890646</v>
      </c>
    </row>
    <row r="26" spans="2:15" ht="19.2">
      <c r="B26" s="55">
        <v>2007001111</v>
      </c>
      <c r="C26" s="56" t="s">
        <v>37</v>
      </c>
      <c r="D26" s="51">
        <v>414315</v>
      </c>
      <c r="E26" s="21" t="e">
        <v>#N/A</v>
      </c>
      <c r="G26" s="53" t="s">
        <v>36</v>
      </c>
      <c r="H26" s="54">
        <v>382520</v>
      </c>
      <c r="I26" s="54">
        <v>676249</v>
      </c>
      <c r="J26" s="54">
        <v>655243</v>
      </c>
      <c r="K26" s="54">
        <v>706541</v>
      </c>
      <c r="L26" s="54">
        <v>724894</v>
      </c>
      <c r="M26" s="54">
        <v>775749</v>
      </c>
      <c r="N26" s="54">
        <v>841893</v>
      </c>
      <c r="O26" s="54">
        <v>909298</v>
      </c>
    </row>
    <row r="27" spans="2:15" ht="19.2">
      <c r="B27" s="55">
        <v>2007001212</v>
      </c>
      <c r="C27" s="56" t="s">
        <v>38</v>
      </c>
      <c r="D27" s="51">
        <v>464950</v>
      </c>
      <c r="E27" s="57">
        <f t="shared" ref="E27:E58" si="0">AVERAGE(D16:D27)</f>
        <v>381872.08333333331</v>
      </c>
      <c r="G27" s="53" t="s">
        <v>37</v>
      </c>
      <c r="H27" s="54">
        <v>414315</v>
      </c>
      <c r="I27" s="54">
        <v>750759</v>
      </c>
      <c r="J27" s="54">
        <v>711427</v>
      </c>
      <c r="K27" s="54">
        <v>788670</v>
      </c>
      <c r="L27" s="54">
        <v>783106</v>
      </c>
      <c r="M27" s="54">
        <v>858070</v>
      </c>
      <c r="N27" s="54">
        <v>948398</v>
      </c>
      <c r="O27" s="54">
        <v>1027070</v>
      </c>
    </row>
    <row r="28" spans="2:15" ht="19.2">
      <c r="B28" s="55">
        <v>2008000101</v>
      </c>
      <c r="C28" s="56" t="s">
        <v>19</v>
      </c>
      <c r="D28" s="51">
        <v>734591</v>
      </c>
      <c r="E28" s="57">
        <f t="shared" si="0"/>
        <v>407207</v>
      </c>
      <c r="G28" s="53" t="s">
        <v>38</v>
      </c>
      <c r="H28" s="54">
        <v>464950</v>
      </c>
      <c r="I28" s="54">
        <v>798764</v>
      </c>
      <c r="J28" s="54">
        <v>794681</v>
      </c>
      <c r="K28" s="54">
        <v>850211</v>
      </c>
      <c r="L28" s="54">
        <v>879720</v>
      </c>
      <c r="M28" s="54">
        <v>924203</v>
      </c>
      <c r="N28" s="54">
        <v>1024437</v>
      </c>
      <c r="O28" s="54">
        <v>1109341</v>
      </c>
    </row>
    <row r="29" spans="2:15" ht="19.2">
      <c r="B29" s="55">
        <v>2008000202</v>
      </c>
      <c r="C29" s="56" t="s">
        <v>21</v>
      </c>
      <c r="D29" s="51">
        <v>600070</v>
      </c>
      <c r="E29" s="57">
        <f t="shared" si="0"/>
        <v>429580.08333333331</v>
      </c>
    </row>
    <row r="30" spans="2:15" ht="19.2">
      <c r="B30" s="55">
        <v>2008000303</v>
      </c>
      <c r="C30" s="56" t="s">
        <v>23</v>
      </c>
      <c r="D30" s="51">
        <v>659415</v>
      </c>
      <c r="E30" s="57">
        <f t="shared" si="0"/>
        <v>454852.91666666669</v>
      </c>
    </row>
    <row r="31" spans="2:15" ht="19.2">
      <c r="B31" s="55">
        <v>2008000404</v>
      </c>
      <c r="C31" s="56" t="s">
        <v>25</v>
      </c>
      <c r="D31" s="51">
        <v>682074</v>
      </c>
      <c r="E31" s="57">
        <f t="shared" si="0"/>
        <v>480231.08333333331</v>
      </c>
    </row>
    <row r="32" spans="2:15" ht="19.2">
      <c r="B32" s="55">
        <v>2008000505</v>
      </c>
      <c r="C32" s="56" t="s">
        <v>27</v>
      </c>
      <c r="D32" s="51">
        <v>655545</v>
      </c>
      <c r="E32" s="57">
        <f t="shared" si="0"/>
        <v>504704.83333333331</v>
      </c>
    </row>
    <row r="33" spans="2:5" ht="19.2">
      <c r="B33" s="55">
        <v>2008000606</v>
      </c>
      <c r="C33" s="56" t="s">
        <v>29</v>
      </c>
      <c r="D33" s="51">
        <v>665391</v>
      </c>
      <c r="E33" s="57">
        <f t="shared" si="0"/>
        <v>529050.58333333337</v>
      </c>
    </row>
    <row r="34" spans="2:5" ht="19.2">
      <c r="B34" s="55">
        <v>2008000707</v>
      </c>
      <c r="C34" s="56" t="s">
        <v>31</v>
      </c>
      <c r="D34" s="51">
        <v>739467</v>
      </c>
      <c r="E34" s="57">
        <f t="shared" si="0"/>
        <v>556813.5</v>
      </c>
    </row>
    <row r="35" spans="2:5" ht="19.2">
      <c r="B35" s="55">
        <v>2008000808</v>
      </c>
      <c r="C35" s="56" t="s">
        <v>33</v>
      </c>
      <c r="D35" s="51">
        <v>631549</v>
      </c>
      <c r="E35" s="57">
        <f t="shared" si="0"/>
        <v>581307.66666666663</v>
      </c>
    </row>
    <row r="36" spans="2:5" ht="19.2">
      <c r="B36" s="55">
        <v>2008000909</v>
      </c>
      <c r="C36" s="56" t="s">
        <v>35</v>
      </c>
      <c r="D36" s="51">
        <v>641873</v>
      </c>
      <c r="E36" s="57">
        <f t="shared" si="0"/>
        <v>605980</v>
      </c>
    </row>
    <row r="37" spans="2:5" ht="19.2">
      <c r="B37" s="55">
        <v>2008001010</v>
      </c>
      <c r="C37" s="56" t="s">
        <v>36</v>
      </c>
      <c r="D37" s="51">
        <v>676249</v>
      </c>
      <c r="E37" s="57">
        <f t="shared" si="0"/>
        <v>630457.41666666663</v>
      </c>
    </row>
    <row r="38" spans="2:5" ht="19.2">
      <c r="B38" s="55">
        <v>2008001111</v>
      </c>
      <c r="C38" s="56" t="s">
        <v>37</v>
      </c>
      <c r="D38" s="51">
        <v>750759</v>
      </c>
      <c r="E38" s="57">
        <f t="shared" si="0"/>
        <v>658494.41666666663</v>
      </c>
    </row>
    <row r="39" spans="2:5" ht="19.2">
      <c r="B39" s="55">
        <v>2008001212</v>
      </c>
      <c r="C39" s="56" t="s">
        <v>38</v>
      </c>
      <c r="D39" s="51">
        <v>798764</v>
      </c>
      <c r="E39" s="57">
        <f t="shared" si="0"/>
        <v>686312.25</v>
      </c>
    </row>
    <row r="40" spans="2:5" ht="19.2">
      <c r="B40" s="55">
        <v>2009000101</v>
      </c>
      <c r="C40" s="56" t="s">
        <v>19</v>
      </c>
      <c r="D40" s="51">
        <v>735889</v>
      </c>
      <c r="E40" s="57">
        <f t="shared" si="0"/>
        <v>686420.41666666663</v>
      </c>
    </row>
    <row r="41" spans="2:5" ht="19.2">
      <c r="B41" s="55">
        <v>2009000202</v>
      </c>
      <c r="C41" s="56" t="s">
        <v>21</v>
      </c>
      <c r="D41" s="51">
        <v>580597</v>
      </c>
      <c r="E41" s="57">
        <f t="shared" si="0"/>
        <v>684797.66666666663</v>
      </c>
    </row>
    <row r="42" spans="2:5" ht="19.2">
      <c r="B42" s="55">
        <v>2009000303</v>
      </c>
      <c r="C42" s="56" t="s">
        <v>23</v>
      </c>
      <c r="D42" s="51">
        <v>648452</v>
      </c>
      <c r="E42" s="57">
        <f t="shared" si="0"/>
        <v>683884.08333333337</v>
      </c>
    </row>
    <row r="43" spans="2:5" ht="19.2">
      <c r="B43" s="55">
        <v>2009000404</v>
      </c>
      <c r="C43" s="56" t="s">
        <v>25</v>
      </c>
      <c r="D43" s="51">
        <v>667795</v>
      </c>
      <c r="E43" s="57">
        <f t="shared" si="0"/>
        <v>682694.16666666663</v>
      </c>
    </row>
    <row r="44" spans="2:5" ht="19.2">
      <c r="B44" s="55">
        <v>2009000505</v>
      </c>
      <c r="C44" s="56" t="s">
        <v>27</v>
      </c>
      <c r="D44" s="51">
        <v>645510</v>
      </c>
      <c r="E44" s="57">
        <f t="shared" si="0"/>
        <v>681857.91666666663</v>
      </c>
    </row>
    <row r="45" spans="2:5" ht="19.2">
      <c r="B45" s="55">
        <v>2009000606</v>
      </c>
      <c r="C45" s="56" t="s">
        <v>29</v>
      </c>
      <c r="D45" s="51">
        <v>659849</v>
      </c>
      <c r="E45" s="57">
        <f t="shared" si="0"/>
        <v>681396.08333333337</v>
      </c>
    </row>
    <row r="46" spans="2:5" ht="19.2">
      <c r="B46" s="55">
        <v>2009000707</v>
      </c>
      <c r="C46" s="56" t="s">
        <v>31</v>
      </c>
      <c r="D46" s="51">
        <v>714884</v>
      </c>
      <c r="E46" s="57">
        <f t="shared" si="0"/>
        <v>679347.5</v>
      </c>
    </row>
    <row r="47" spans="2:5" ht="19.2">
      <c r="B47" s="55">
        <v>2009000808</v>
      </c>
      <c r="C47" s="56" t="s">
        <v>33</v>
      </c>
      <c r="D47" s="51">
        <v>617191</v>
      </c>
      <c r="E47" s="57">
        <f t="shared" si="0"/>
        <v>678151</v>
      </c>
    </row>
    <row r="48" spans="2:5" ht="19.2">
      <c r="B48" s="55">
        <v>2009000909</v>
      </c>
      <c r="C48" s="56" t="s">
        <v>35</v>
      </c>
      <c r="D48" s="51">
        <v>625675</v>
      </c>
      <c r="E48" s="57">
        <f t="shared" si="0"/>
        <v>676801.16666666663</v>
      </c>
    </row>
    <row r="49" spans="2:5" ht="19.2">
      <c r="B49" s="55">
        <v>2009001010</v>
      </c>
      <c r="C49" s="56" t="s">
        <v>36</v>
      </c>
      <c r="D49" s="51">
        <v>655243</v>
      </c>
      <c r="E49" s="57">
        <f t="shared" si="0"/>
        <v>675050.66666666663</v>
      </c>
    </row>
    <row r="50" spans="2:5" ht="19.2">
      <c r="B50" s="55">
        <v>2009001111</v>
      </c>
      <c r="C50" s="56" t="s">
        <v>37</v>
      </c>
      <c r="D50" s="51">
        <v>711427</v>
      </c>
      <c r="E50" s="57">
        <f t="shared" si="0"/>
        <v>671773</v>
      </c>
    </row>
    <row r="51" spans="2:5" ht="19.2">
      <c r="B51" s="55">
        <v>2009001212</v>
      </c>
      <c r="C51" s="56" t="s">
        <v>38</v>
      </c>
      <c r="D51" s="51">
        <v>794681</v>
      </c>
      <c r="E51" s="57">
        <f t="shared" si="0"/>
        <v>671432.75</v>
      </c>
    </row>
    <row r="52" spans="2:5" ht="19.2">
      <c r="B52" s="55">
        <v>2010000101</v>
      </c>
      <c r="C52" s="56" t="s">
        <v>19</v>
      </c>
      <c r="D52" s="51">
        <v>725531</v>
      </c>
      <c r="E52" s="57">
        <f t="shared" si="0"/>
        <v>670569.58333333337</v>
      </c>
    </row>
    <row r="53" spans="2:5" ht="19.2">
      <c r="B53" s="55">
        <v>2010000202</v>
      </c>
      <c r="C53" s="56" t="s">
        <v>21</v>
      </c>
      <c r="D53" s="51">
        <v>593507</v>
      </c>
      <c r="E53" s="57">
        <f t="shared" si="0"/>
        <v>671645.41666666663</v>
      </c>
    </row>
    <row r="54" spans="2:5" ht="19.2">
      <c r="B54" s="55">
        <v>2010000303</v>
      </c>
      <c r="C54" s="56" t="s">
        <v>23</v>
      </c>
      <c r="D54" s="51">
        <v>658562</v>
      </c>
      <c r="E54" s="57">
        <f t="shared" si="0"/>
        <v>672487.91666666663</v>
      </c>
    </row>
    <row r="55" spans="2:5" ht="19.2">
      <c r="B55" s="55">
        <v>2010000404</v>
      </c>
      <c r="C55" s="56" t="s">
        <v>25</v>
      </c>
      <c r="D55" s="51">
        <v>694036</v>
      </c>
      <c r="E55" s="57">
        <f t="shared" si="0"/>
        <v>674674.66666666663</v>
      </c>
    </row>
    <row r="56" spans="2:5" ht="19.2">
      <c r="B56" s="55">
        <v>2010000505</v>
      </c>
      <c r="C56" s="56" t="s">
        <v>27</v>
      </c>
      <c r="D56" s="51">
        <v>669708</v>
      </c>
      <c r="E56" s="57">
        <f t="shared" si="0"/>
        <v>676691.16666666663</v>
      </c>
    </row>
    <row r="57" spans="2:5" ht="19.2">
      <c r="B57" s="55">
        <v>2010000606</v>
      </c>
      <c r="C57" s="56" t="s">
        <v>29</v>
      </c>
      <c r="D57" s="51">
        <v>693447</v>
      </c>
      <c r="E57" s="57">
        <f t="shared" si="0"/>
        <v>679491</v>
      </c>
    </row>
    <row r="58" spans="2:5" ht="19.2">
      <c r="B58" s="55">
        <v>2010000707</v>
      </c>
      <c r="C58" s="56" t="s">
        <v>31</v>
      </c>
      <c r="D58" s="51">
        <v>738127</v>
      </c>
      <c r="E58" s="57">
        <f t="shared" si="0"/>
        <v>681427.91666666663</v>
      </c>
    </row>
    <row r="59" spans="2:5" ht="19.2">
      <c r="B59" s="55">
        <v>2010000808</v>
      </c>
      <c r="C59" s="56" t="s">
        <v>33</v>
      </c>
      <c r="D59" s="51">
        <v>664641</v>
      </c>
      <c r="E59" s="57">
        <f t="shared" ref="E59:E90" si="1">AVERAGE(D48:D59)</f>
        <v>685382.08333333337</v>
      </c>
    </row>
    <row r="60" spans="2:5" ht="19.2">
      <c r="B60" s="55">
        <v>2010000909</v>
      </c>
      <c r="C60" s="56" t="s">
        <v>35</v>
      </c>
      <c r="D60" s="51">
        <v>663758</v>
      </c>
      <c r="E60" s="57">
        <f t="shared" si="1"/>
        <v>688555.66666666663</v>
      </c>
    </row>
    <row r="61" spans="2:5" ht="19.2">
      <c r="B61" s="55">
        <v>2010001010</v>
      </c>
      <c r="C61" s="56" t="s">
        <v>36</v>
      </c>
      <c r="D61" s="51">
        <v>706541</v>
      </c>
      <c r="E61" s="57">
        <f t="shared" si="1"/>
        <v>692830.5</v>
      </c>
    </row>
    <row r="62" spans="2:5" ht="19.2">
      <c r="B62" s="55">
        <v>2010001111</v>
      </c>
      <c r="C62" s="56" t="s">
        <v>37</v>
      </c>
      <c r="D62" s="51">
        <v>788670</v>
      </c>
      <c r="E62" s="57">
        <f t="shared" si="1"/>
        <v>699267.41666666663</v>
      </c>
    </row>
    <row r="63" spans="2:5" ht="19.2">
      <c r="B63" s="55">
        <v>2010001212</v>
      </c>
      <c r="C63" s="56" t="s">
        <v>38</v>
      </c>
      <c r="D63" s="51">
        <v>850211</v>
      </c>
      <c r="E63" s="57">
        <f t="shared" si="1"/>
        <v>703894.91666666663</v>
      </c>
    </row>
    <row r="64" spans="2:5" ht="19.2">
      <c r="B64" s="55">
        <v>2011000101</v>
      </c>
      <c r="C64" s="56" t="s">
        <v>19</v>
      </c>
      <c r="D64" s="51">
        <v>770354</v>
      </c>
      <c r="E64" s="57">
        <f t="shared" si="1"/>
        <v>707630.16666666663</v>
      </c>
    </row>
    <row r="65" spans="2:5" ht="19.2">
      <c r="B65" s="55">
        <v>2011000202</v>
      </c>
      <c r="C65" s="56" t="s">
        <v>21</v>
      </c>
      <c r="D65" s="51">
        <v>646899</v>
      </c>
      <c r="E65" s="57">
        <f t="shared" si="1"/>
        <v>712079.5</v>
      </c>
    </row>
    <row r="66" spans="2:5" ht="19.2">
      <c r="B66" s="55">
        <v>2011000303</v>
      </c>
      <c r="C66" s="56" t="s">
        <v>23</v>
      </c>
      <c r="D66" s="51">
        <v>634650</v>
      </c>
      <c r="E66" s="57">
        <f t="shared" si="1"/>
        <v>710086.83333333337</v>
      </c>
    </row>
    <row r="67" spans="2:5" ht="19.2">
      <c r="B67" s="55">
        <v>2011000404</v>
      </c>
      <c r="C67" s="56" t="s">
        <v>25</v>
      </c>
      <c r="D67" s="51">
        <v>676300</v>
      </c>
      <c r="E67" s="57">
        <f t="shared" si="1"/>
        <v>708608.83333333337</v>
      </c>
    </row>
    <row r="68" spans="2:5" ht="19.2">
      <c r="B68" s="55">
        <v>2011000505</v>
      </c>
      <c r="C68" s="56" t="s">
        <v>27</v>
      </c>
      <c r="D68" s="51">
        <v>699259</v>
      </c>
      <c r="E68" s="57">
        <f t="shared" si="1"/>
        <v>711071.41666666663</v>
      </c>
    </row>
    <row r="69" spans="2:5" ht="19.2">
      <c r="B69" s="55">
        <v>2011000606</v>
      </c>
      <c r="C69" s="56" t="s">
        <v>29</v>
      </c>
      <c r="D69" s="51">
        <v>721483</v>
      </c>
      <c r="E69" s="57">
        <f t="shared" si="1"/>
        <v>713407.75</v>
      </c>
    </row>
    <row r="70" spans="2:5" ht="19.2">
      <c r="B70" s="55">
        <v>2011000707</v>
      </c>
      <c r="C70" s="56" t="s">
        <v>31</v>
      </c>
      <c r="D70" s="51">
        <v>775866</v>
      </c>
      <c r="E70" s="57">
        <f t="shared" si="1"/>
        <v>716552.66666666663</v>
      </c>
    </row>
    <row r="71" spans="2:5" ht="19.2">
      <c r="B71" s="55">
        <v>2011000808</v>
      </c>
      <c r="C71" s="56" t="s">
        <v>33</v>
      </c>
      <c r="D71" s="51">
        <v>684315</v>
      </c>
      <c r="E71" s="57">
        <f t="shared" si="1"/>
        <v>718192.16666666663</v>
      </c>
    </row>
    <row r="72" spans="2:5" ht="19.2">
      <c r="B72" s="55">
        <v>2011000909</v>
      </c>
      <c r="C72" s="56" t="s">
        <v>35</v>
      </c>
      <c r="D72" s="51">
        <v>676777</v>
      </c>
      <c r="E72" s="57">
        <f t="shared" si="1"/>
        <v>719277.08333333337</v>
      </c>
    </row>
    <row r="73" spans="2:5" ht="19.2">
      <c r="B73" s="55">
        <v>2011001010</v>
      </c>
      <c r="C73" s="56" t="s">
        <v>36</v>
      </c>
      <c r="D73" s="51">
        <v>724894</v>
      </c>
      <c r="E73" s="57">
        <f t="shared" si="1"/>
        <v>720806.5</v>
      </c>
    </row>
    <row r="74" spans="2:5" ht="19.2">
      <c r="B74" s="55">
        <v>2011001111</v>
      </c>
      <c r="C74" s="56" t="s">
        <v>37</v>
      </c>
      <c r="D74" s="51">
        <v>783106</v>
      </c>
      <c r="E74" s="57">
        <f t="shared" si="1"/>
        <v>720342.83333333337</v>
      </c>
    </row>
    <row r="75" spans="2:5" ht="19.2">
      <c r="B75" s="55">
        <v>2011001212</v>
      </c>
      <c r="C75" s="56" t="s">
        <v>38</v>
      </c>
      <c r="D75" s="51">
        <v>879720</v>
      </c>
      <c r="E75" s="57">
        <f t="shared" si="1"/>
        <v>722801.91666666663</v>
      </c>
    </row>
    <row r="76" spans="2:5" ht="19.2">
      <c r="B76" s="55">
        <v>2012000101</v>
      </c>
      <c r="C76" s="56" t="s">
        <v>19</v>
      </c>
      <c r="D76" s="51">
        <v>801886</v>
      </c>
      <c r="E76" s="57">
        <f t="shared" si="1"/>
        <v>725429.58333333337</v>
      </c>
    </row>
    <row r="77" spans="2:5" ht="19.2">
      <c r="B77" s="55">
        <v>2012000202</v>
      </c>
      <c r="C77" s="56" t="s">
        <v>21</v>
      </c>
      <c r="D77" s="51">
        <v>677482</v>
      </c>
      <c r="E77" s="57">
        <f t="shared" si="1"/>
        <v>727978.16666666663</v>
      </c>
    </row>
    <row r="78" spans="2:5" ht="19.2">
      <c r="B78" s="55">
        <v>2012000303</v>
      </c>
      <c r="C78" s="56" t="s">
        <v>23</v>
      </c>
      <c r="D78" s="51">
        <v>734816</v>
      </c>
      <c r="E78" s="57">
        <f t="shared" si="1"/>
        <v>736325.33333333337</v>
      </c>
    </row>
    <row r="79" spans="2:5" ht="19.2">
      <c r="B79" s="55">
        <v>2012000404</v>
      </c>
      <c r="C79" s="56" t="s">
        <v>25</v>
      </c>
      <c r="D79" s="51">
        <v>753823</v>
      </c>
      <c r="E79" s="57">
        <f t="shared" si="1"/>
        <v>742785.58333333337</v>
      </c>
    </row>
    <row r="80" spans="2:5" ht="19.2">
      <c r="B80" s="55">
        <v>2012000505</v>
      </c>
      <c r="C80" s="56" t="s">
        <v>27</v>
      </c>
      <c r="D80" s="51">
        <v>766915</v>
      </c>
      <c r="E80" s="57">
        <f t="shared" si="1"/>
        <v>748423.58333333337</v>
      </c>
    </row>
    <row r="81" spans="2:5" ht="19.2">
      <c r="B81" s="55">
        <v>2012000606</v>
      </c>
      <c r="C81" s="56" t="s">
        <v>29</v>
      </c>
      <c r="D81" s="51">
        <v>755895</v>
      </c>
      <c r="E81" s="57">
        <f t="shared" si="1"/>
        <v>751291.25</v>
      </c>
    </row>
    <row r="82" spans="2:5" ht="19.2">
      <c r="B82" s="55">
        <v>2012000707</v>
      </c>
      <c r="C82" s="56" t="s">
        <v>31</v>
      </c>
      <c r="D82" s="51">
        <v>803294</v>
      </c>
      <c r="E82" s="57">
        <f t="shared" si="1"/>
        <v>753576.91666666663</v>
      </c>
    </row>
    <row r="83" spans="2:5" ht="19.2">
      <c r="B83" s="55">
        <v>2012000808</v>
      </c>
      <c r="C83" s="56" t="s">
        <v>33</v>
      </c>
      <c r="D83" s="51">
        <v>726643</v>
      </c>
      <c r="E83" s="57">
        <f t="shared" si="1"/>
        <v>757104.25</v>
      </c>
    </row>
    <row r="84" spans="2:5" ht="19.2">
      <c r="B84" s="55">
        <v>2012000909</v>
      </c>
      <c r="C84" s="56" t="s">
        <v>35</v>
      </c>
      <c r="D84" s="51">
        <v>722503</v>
      </c>
      <c r="E84" s="57">
        <f t="shared" si="1"/>
        <v>760914.75</v>
      </c>
    </row>
    <row r="85" spans="2:5" ht="19.2">
      <c r="B85" s="55">
        <v>2012001010</v>
      </c>
      <c r="C85" s="56" t="s">
        <v>36</v>
      </c>
      <c r="D85" s="51">
        <v>775749</v>
      </c>
      <c r="E85" s="57">
        <f t="shared" si="1"/>
        <v>765152.66666666663</v>
      </c>
    </row>
    <row r="86" spans="2:5" ht="19.2">
      <c r="B86" s="55">
        <v>2012001111</v>
      </c>
      <c r="C86" s="56" t="s">
        <v>37</v>
      </c>
      <c r="D86" s="51">
        <v>858070</v>
      </c>
      <c r="E86" s="57">
        <f t="shared" si="1"/>
        <v>771399.66666666663</v>
      </c>
    </row>
    <row r="87" spans="2:5" ht="19.2">
      <c r="B87" s="55">
        <v>2012001212</v>
      </c>
      <c r="C87" s="56" t="s">
        <v>38</v>
      </c>
      <c r="D87" s="51">
        <v>924203</v>
      </c>
      <c r="E87" s="57">
        <f t="shared" si="1"/>
        <v>775106.58333333337</v>
      </c>
    </row>
    <row r="88" spans="2:5" ht="19.2">
      <c r="B88" s="55">
        <v>2013000101</v>
      </c>
      <c r="C88" s="56" t="s">
        <v>19</v>
      </c>
      <c r="D88" s="51">
        <v>869544</v>
      </c>
      <c r="E88" s="57">
        <f t="shared" si="1"/>
        <v>780744.75</v>
      </c>
    </row>
    <row r="89" spans="2:5" ht="19.2">
      <c r="B89" s="55">
        <v>2013000202</v>
      </c>
      <c r="C89" s="56" t="s">
        <v>21</v>
      </c>
      <c r="D89" s="51">
        <v>783355</v>
      </c>
      <c r="E89" s="57">
        <f t="shared" si="1"/>
        <v>789567.5</v>
      </c>
    </row>
    <row r="90" spans="2:5" ht="19.2">
      <c r="B90" s="55">
        <v>2013000303</v>
      </c>
      <c r="C90" s="56" t="s">
        <v>23</v>
      </c>
      <c r="D90" s="51">
        <v>857132</v>
      </c>
      <c r="E90" s="57">
        <f t="shared" si="1"/>
        <v>799760.5</v>
      </c>
    </row>
    <row r="91" spans="2:5" ht="19.2">
      <c r="B91" s="55">
        <v>2013000404</v>
      </c>
      <c r="C91" s="56" t="s">
        <v>25</v>
      </c>
      <c r="D91" s="51">
        <v>802721</v>
      </c>
      <c r="E91" s="57">
        <f t="shared" ref="E91:E111" si="2">AVERAGE(D80:D91)</f>
        <v>803835.33333333337</v>
      </c>
    </row>
    <row r="92" spans="2:5" ht="19.2">
      <c r="B92" s="55">
        <v>2013000505</v>
      </c>
      <c r="C92" s="56" t="s">
        <v>27</v>
      </c>
      <c r="D92" s="51">
        <v>827164</v>
      </c>
      <c r="E92" s="57">
        <f t="shared" si="2"/>
        <v>808856.08333333337</v>
      </c>
    </row>
    <row r="93" spans="2:5" ht="19.2">
      <c r="B93" s="55">
        <v>2013000606</v>
      </c>
      <c r="C93" s="56" t="s">
        <v>29</v>
      </c>
      <c r="D93" s="51">
        <v>836216</v>
      </c>
      <c r="E93" s="57">
        <f t="shared" si="2"/>
        <v>815549.5</v>
      </c>
    </row>
    <row r="94" spans="2:5" ht="19.2">
      <c r="B94" s="55">
        <v>2013000707</v>
      </c>
      <c r="C94" s="56" t="s">
        <v>31</v>
      </c>
      <c r="D94" s="51">
        <v>861841</v>
      </c>
      <c r="E94" s="57">
        <f t="shared" si="2"/>
        <v>820428.41666666663</v>
      </c>
    </row>
    <row r="95" spans="2:5" ht="19.2">
      <c r="B95" s="55">
        <v>2013000808</v>
      </c>
      <c r="C95" s="56" t="s">
        <v>33</v>
      </c>
      <c r="D95" s="51">
        <v>789690</v>
      </c>
      <c r="E95" s="57">
        <f t="shared" si="2"/>
        <v>825682.33333333337</v>
      </c>
    </row>
    <row r="96" spans="2:5" ht="19.2">
      <c r="B96" s="55">
        <v>2013000909</v>
      </c>
      <c r="C96" s="56" t="s">
        <v>35</v>
      </c>
      <c r="D96" s="51">
        <v>792827</v>
      </c>
      <c r="E96" s="57">
        <f t="shared" si="2"/>
        <v>831542.66666666663</v>
      </c>
    </row>
    <row r="97" spans="2:5" ht="19.2">
      <c r="B97" s="55">
        <v>2013001010</v>
      </c>
      <c r="C97" s="56" t="s">
        <v>36</v>
      </c>
      <c r="D97" s="51">
        <v>841893</v>
      </c>
      <c r="E97" s="57">
        <f t="shared" si="2"/>
        <v>837054.66666666663</v>
      </c>
    </row>
    <row r="98" spans="2:5" ht="19.2">
      <c r="B98" s="55">
        <v>2013001111</v>
      </c>
      <c r="C98" s="56" t="s">
        <v>37</v>
      </c>
      <c r="D98" s="51">
        <v>948398</v>
      </c>
      <c r="E98" s="57">
        <f t="shared" si="2"/>
        <v>844582</v>
      </c>
    </row>
    <row r="99" spans="2:5" ht="19.2">
      <c r="B99" s="55">
        <v>2013001212</v>
      </c>
      <c r="C99" s="56" t="s">
        <v>38</v>
      </c>
      <c r="D99" s="51">
        <v>1024437</v>
      </c>
      <c r="E99" s="57">
        <f t="shared" si="2"/>
        <v>852934.83333333337</v>
      </c>
    </row>
    <row r="100" spans="2:5" ht="19.2">
      <c r="B100" s="55">
        <v>2014000101</v>
      </c>
      <c r="C100" s="56" t="s">
        <v>19</v>
      </c>
      <c r="D100" s="51">
        <v>935894</v>
      </c>
      <c r="E100" s="57">
        <f t="shared" si="2"/>
        <v>858464</v>
      </c>
    </row>
    <row r="101" spans="2:5" ht="19.2">
      <c r="B101" s="55">
        <v>2014000202</v>
      </c>
      <c r="C101" s="56" t="s">
        <v>21</v>
      </c>
      <c r="D101" s="51">
        <v>784044</v>
      </c>
      <c r="E101" s="57">
        <f t="shared" si="2"/>
        <v>858521.41666666663</v>
      </c>
    </row>
    <row r="102" spans="2:5" ht="19.2">
      <c r="B102" s="55">
        <v>2014000303</v>
      </c>
      <c r="C102" s="56" t="s">
        <v>23</v>
      </c>
      <c r="D102" s="51">
        <v>1113947</v>
      </c>
      <c r="E102" s="57">
        <f t="shared" si="2"/>
        <v>879922.66666666663</v>
      </c>
    </row>
    <row r="103" spans="2:5" ht="19.2">
      <c r="B103" s="55">
        <v>2014000404</v>
      </c>
      <c r="C103" s="56" t="s">
        <v>25</v>
      </c>
      <c r="D103" s="51">
        <v>838710</v>
      </c>
      <c r="E103" s="57">
        <f t="shared" si="2"/>
        <v>882921.75</v>
      </c>
    </row>
    <row r="104" spans="2:5" ht="19.2">
      <c r="B104" s="55">
        <v>2014000505</v>
      </c>
      <c r="C104" s="56" t="s">
        <v>27</v>
      </c>
      <c r="D104" s="51">
        <v>877731</v>
      </c>
      <c r="E104" s="57">
        <f t="shared" si="2"/>
        <v>887135.66666666663</v>
      </c>
    </row>
    <row r="105" spans="2:5" ht="19.2">
      <c r="B105" s="55">
        <v>2014000606</v>
      </c>
      <c r="C105" s="56" t="s">
        <v>29</v>
      </c>
      <c r="D105" s="51">
        <v>906706</v>
      </c>
      <c r="E105" s="57">
        <f t="shared" si="2"/>
        <v>893009.83333333337</v>
      </c>
    </row>
    <row r="106" spans="2:5" ht="19.2">
      <c r="B106" s="55">
        <v>2014000707</v>
      </c>
      <c r="C106" s="56" t="s">
        <v>31</v>
      </c>
      <c r="D106" s="51">
        <v>941067</v>
      </c>
      <c r="E106" s="57">
        <f t="shared" si="2"/>
        <v>899612</v>
      </c>
    </row>
    <row r="107" spans="2:5" ht="19.2">
      <c r="B107" s="55">
        <v>2014000808</v>
      </c>
      <c r="C107" s="56" t="s">
        <v>33</v>
      </c>
      <c r="D107" s="51">
        <v>884152</v>
      </c>
      <c r="E107" s="57">
        <f t="shared" si="2"/>
        <v>907483.83333333337</v>
      </c>
    </row>
    <row r="108" spans="2:5" ht="19.2">
      <c r="B108" s="55">
        <v>2014000909</v>
      </c>
      <c r="C108" s="56" t="s">
        <v>35</v>
      </c>
      <c r="D108" s="51">
        <v>890646</v>
      </c>
      <c r="E108" s="57">
        <f t="shared" si="2"/>
        <v>915635.41666666663</v>
      </c>
    </row>
    <row r="109" spans="2:5" ht="19.2">
      <c r="B109" s="55">
        <v>2014001010</v>
      </c>
      <c r="C109" s="56" t="s">
        <v>36</v>
      </c>
      <c r="D109" s="51">
        <v>909298</v>
      </c>
      <c r="E109" s="57">
        <f t="shared" si="2"/>
        <v>921252.5</v>
      </c>
    </row>
    <row r="110" spans="2:5" ht="19.2">
      <c r="B110" s="55">
        <v>2014001111</v>
      </c>
      <c r="C110" s="56" t="s">
        <v>37</v>
      </c>
      <c r="D110" s="51">
        <v>1027070</v>
      </c>
      <c r="E110" s="57">
        <f t="shared" si="2"/>
        <v>927808.5</v>
      </c>
    </row>
    <row r="111" spans="2:5" ht="19.2">
      <c r="B111" s="55">
        <v>2014001212</v>
      </c>
      <c r="C111" s="56" t="s">
        <v>38</v>
      </c>
      <c r="D111" s="51">
        <v>1109341</v>
      </c>
      <c r="E111" s="57">
        <f t="shared" si="2"/>
        <v>934883.83333333337</v>
      </c>
    </row>
  </sheetData>
  <phoneticPr fontId="9"/>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3E108-0ABA-4AC4-9148-3233D16A6FA2}">
  <dimension ref="A1:V182"/>
  <sheetViews>
    <sheetView topLeftCell="F249" zoomScale="115" zoomScaleNormal="115" workbookViewId="0">
      <selection activeCell="T64" sqref="T64"/>
    </sheetView>
  </sheetViews>
  <sheetFormatPr defaultRowHeight="14.4"/>
  <cols>
    <col min="1" max="2" width="14.21875" customWidth="1"/>
    <col min="6" max="7" width="17" customWidth="1"/>
    <col min="9" max="9" width="19.109375" customWidth="1"/>
  </cols>
  <sheetData>
    <row r="1" spans="1:7">
      <c r="A1" s="58" t="s">
        <v>361</v>
      </c>
      <c r="B1" s="58"/>
    </row>
    <row r="2" spans="1:7">
      <c r="A2" s="28" t="s">
        <v>363</v>
      </c>
      <c r="B2" s="28"/>
    </row>
    <row r="5" spans="1:7" ht="26.4">
      <c r="A5" s="44" t="s">
        <v>259</v>
      </c>
      <c r="B5" s="44" t="s">
        <v>260</v>
      </c>
      <c r="C5" s="44" t="s">
        <v>261</v>
      </c>
      <c r="D5" s="44" t="s">
        <v>239</v>
      </c>
      <c r="E5" s="22" t="s">
        <v>368</v>
      </c>
      <c r="F5" s="45" t="s">
        <v>381</v>
      </c>
      <c r="G5" s="45" t="s">
        <v>382</v>
      </c>
    </row>
    <row r="6" spans="1:7" ht="19.2">
      <c r="A6" s="60" t="s">
        <v>265</v>
      </c>
      <c r="B6" s="61" t="s">
        <v>257</v>
      </c>
      <c r="C6" s="62">
        <v>17325</v>
      </c>
      <c r="D6" s="21" t="e">
        <v>#N/A</v>
      </c>
      <c r="E6" s="21"/>
      <c r="F6" s="86">
        <v>0.91098833640270116</v>
      </c>
      <c r="G6" s="86">
        <f>C6/F6</f>
        <v>19017.806603773581</v>
      </c>
    </row>
    <row r="7" spans="1:7" ht="19.2">
      <c r="A7" s="60" t="s">
        <v>266</v>
      </c>
      <c r="B7" s="61" t="s">
        <v>21</v>
      </c>
      <c r="C7" s="62">
        <v>16812</v>
      </c>
      <c r="D7" s="21" t="e">
        <v>#N/A</v>
      </c>
      <c r="E7" s="21"/>
      <c r="F7" s="86">
        <v>0.88152240638428492</v>
      </c>
      <c r="G7" s="86">
        <f t="shared" ref="G7:G70" si="0">C7/F7</f>
        <v>19071.551532033423</v>
      </c>
    </row>
    <row r="8" spans="1:7" ht="19.2">
      <c r="A8" s="60" t="s">
        <v>267</v>
      </c>
      <c r="B8" s="61" t="s">
        <v>23</v>
      </c>
      <c r="C8" s="62">
        <v>19280</v>
      </c>
      <c r="D8" s="21" t="e">
        <v>#N/A</v>
      </c>
      <c r="E8" s="21"/>
      <c r="F8" s="86">
        <v>1.0435850214855742</v>
      </c>
      <c r="G8" s="86">
        <f t="shared" si="0"/>
        <v>18474.776470588233</v>
      </c>
    </row>
    <row r="9" spans="1:7" ht="19.2">
      <c r="A9" s="60" t="s">
        <v>268</v>
      </c>
      <c r="B9" s="61" t="s">
        <v>25</v>
      </c>
      <c r="C9" s="62">
        <v>16670</v>
      </c>
      <c r="D9" s="21" t="e">
        <v>#N/A</v>
      </c>
      <c r="E9" s="21"/>
      <c r="F9" s="86">
        <v>0.89871086556169433</v>
      </c>
      <c r="G9" s="86">
        <f t="shared" si="0"/>
        <v>18548.790983606556</v>
      </c>
    </row>
    <row r="10" spans="1:7" ht="19.2">
      <c r="A10" s="60" t="s">
        <v>269</v>
      </c>
      <c r="B10" s="61" t="s">
        <v>27</v>
      </c>
      <c r="C10" s="62">
        <v>17736</v>
      </c>
      <c r="D10" s="21" t="e">
        <v>#N/A</v>
      </c>
      <c r="E10" s="21"/>
      <c r="F10" s="86">
        <v>0.94536525475751987</v>
      </c>
      <c r="G10" s="86">
        <f t="shared" si="0"/>
        <v>18761.002597402599</v>
      </c>
    </row>
    <row r="11" spans="1:7" ht="19.2">
      <c r="A11" s="60" t="s">
        <v>270</v>
      </c>
      <c r="B11" s="61" t="s">
        <v>29</v>
      </c>
      <c r="C11" s="62">
        <v>16695</v>
      </c>
      <c r="D11" s="21" t="e">
        <v>#N/A</v>
      </c>
      <c r="E11" s="21"/>
      <c r="F11" s="86">
        <v>0.87415592387968089</v>
      </c>
      <c r="G11" s="86">
        <f t="shared" si="0"/>
        <v>19098.423455056178</v>
      </c>
    </row>
    <row r="12" spans="1:7" ht="19.2">
      <c r="A12" s="60" t="s">
        <v>271</v>
      </c>
      <c r="B12" s="61" t="s">
        <v>31</v>
      </c>
      <c r="C12" s="62">
        <v>20036</v>
      </c>
      <c r="D12" s="21" t="e">
        <v>#N/A</v>
      </c>
      <c r="E12" s="21"/>
      <c r="F12" s="86">
        <v>1.0484960098219767</v>
      </c>
      <c r="G12" s="86">
        <f t="shared" si="0"/>
        <v>19109.276346604216</v>
      </c>
    </row>
    <row r="13" spans="1:7" ht="19.2">
      <c r="A13" s="60" t="s">
        <v>272</v>
      </c>
      <c r="B13" s="61" t="s">
        <v>33</v>
      </c>
      <c r="C13" s="62">
        <v>25269</v>
      </c>
      <c r="D13" s="21" t="e">
        <v>#N/A</v>
      </c>
      <c r="E13" s="21"/>
      <c r="F13" s="86">
        <v>1.3505217925107429</v>
      </c>
      <c r="G13" s="86">
        <f t="shared" si="0"/>
        <v>18710.545909090906</v>
      </c>
    </row>
    <row r="14" spans="1:7" ht="19.2">
      <c r="A14" s="60" t="s">
        <v>273</v>
      </c>
      <c r="B14" s="61" t="s">
        <v>35</v>
      </c>
      <c r="C14" s="62">
        <v>20852</v>
      </c>
      <c r="D14" s="21" t="e">
        <v>#N/A</v>
      </c>
      <c r="E14" s="21"/>
      <c r="F14" s="86">
        <v>1.1049723756906078</v>
      </c>
      <c r="G14" s="86">
        <f t="shared" si="0"/>
        <v>18871.059999999998</v>
      </c>
    </row>
    <row r="15" spans="1:7" ht="19.2">
      <c r="A15" s="60" t="s">
        <v>274</v>
      </c>
      <c r="B15" s="61" t="s">
        <v>36</v>
      </c>
      <c r="C15" s="62">
        <v>19529</v>
      </c>
      <c r="D15" s="21" t="e">
        <v>#N/A</v>
      </c>
      <c r="E15" s="21"/>
      <c r="F15" s="86">
        <v>1.0337630448127688</v>
      </c>
      <c r="G15" s="86">
        <f t="shared" si="0"/>
        <v>18891.17636579572</v>
      </c>
    </row>
    <row r="16" spans="1:7" ht="19.2">
      <c r="A16" s="60" t="s">
        <v>275</v>
      </c>
      <c r="B16" s="61" t="s">
        <v>37</v>
      </c>
      <c r="C16" s="62">
        <v>18082</v>
      </c>
      <c r="D16" s="21" t="e">
        <v>#N/A</v>
      </c>
      <c r="E16" s="21"/>
      <c r="F16" s="86">
        <v>0.96009821976672804</v>
      </c>
      <c r="G16" s="86">
        <f t="shared" si="0"/>
        <v>18833.489769820972</v>
      </c>
    </row>
    <row r="17" spans="1:21" ht="19.2">
      <c r="A17" s="60" t="s">
        <v>276</v>
      </c>
      <c r="B17" s="61" t="s">
        <v>38</v>
      </c>
      <c r="C17" s="62">
        <v>17257</v>
      </c>
      <c r="D17" s="57">
        <f t="shared" ref="D17:D48" si="1">AVERAGE(C6:C17)</f>
        <v>18795.25</v>
      </c>
      <c r="E17" s="64">
        <f>ROUNDUP(C17/D17,2)</f>
        <v>0.92</v>
      </c>
      <c r="F17" s="86">
        <v>0.94782074892572132</v>
      </c>
      <c r="G17" s="86">
        <f t="shared" si="0"/>
        <v>18207.029145077719</v>
      </c>
    </row>
    <row r="18" spans="1:21" ht="19.2">
      <c r="A18" s="60" t="s">
        <v>277</v>
      </c>
      <c r="B18" s="61" t="s">
        <v>19</v>
      </c>
      <c r="C18" s="62">
        <v>17647</v>
      </c>
      <c r="D18" s="57">
        <f t="shared" si="1"/>
        <v>18822.083333333332</v>
      </c>
      <c r="E18" s="64">
        <f t="shared" ref="E18:E81" si="2">ROUNDUP(C18/D18,2)</f>
        <v>0.94000000000000006</v>
      </c>
      <c r="F18" s="86">
        <v>0.91098833640270116</v>
      </c>
      <c r="G18" s="86">
        <f t="shared" si="0"/>
        <v>19371.268867924526</v>
      </c>
    </row>
    <row r="19" spans="1:21" ht="19.2">
      <c r="A19" s="60" t="s">
        <v>278</v>
      </c>
      <c r="B19" s="61" t="s">
        <v>21</v>
      </c>
      <c r="C19" s="62">
        <v>16951</v>
      </c>
      <c r="D19" s="57">
        <f t="shared" si="1"/>
        <v>18833.666666666668</v>
      </c>
      <c r="E19" s="64">
        <f t="shared" si="2"/>
        <v>0.91</v>
      </c>
      <c r="F19" s="86">
        <v>0.88152240638428492</v>
      </c>
      <c r="G19" s="86">
        <f t="shared" si="0"/>
        <v>19229.233286908075</v>
      </c>
    </row>
    <row r="20" spans="1:21" ht="19.2">
      <c r="A20" s="60" t="s">
        <v>279</v>
      </c>
      <c r="B20" s="61" t="s">
        <v>23</v>
      </c>
      <c r="C20" s="62">
        <v>19959</v>
      </c>
      <c r="D20" s="57">
        <f t="shared" si="1"/>
        <v>18890.25</v>
      </c>
      <c r="E20" s="64">
        <f t="shared" si="2"/>
        <v>1.06</v>
      </c>
      <c r="F20" s="86">
        <v>1.0435850214855742</v>
      </c>
      <c r="G20" s="86">
        <f t="shared" si="0"/>
        <v>19125.418235294113</v>
      </c>
    </row>
    <row r="21" spans="1:21" ht="19.2">
      <c r="A21" s="60" t="s">
        <v>280</v>
      </c>
      <c r="B21" s="61" t="s">
        <v>25</v>
      </c>
      <c r="C21" s="62">
        <v>17045</v>
      </c>
      <c r="D21" s="57">
        <f t="shared" si="1"/>
        <v>18921.5</v>
      </c>
      <c r="E21" s="64">
        <f t="shared" si="2"/>
        <v>0.91</v>
      </c>
      <c r="F21" s="86">
        <v>0.89871086556169433</v>
      </c>
      <c r="G21" s="86">
        <f t="shared" si="0"/>
        <v>18966.055327868853</v>
      </c>
      <c r="H21" s="29" t="s">
        <v>364</v>
      </c>
    </row>
    <row r="22" spans="1:21" ht="19.2">
      <c r="A22" s="60" t="s">
        <v>281</v>
      </c>
      <c r="B22" s="61" t="s">
        <v>27</v>
      </c>
      <c r="C22" s="62">
        <v>18388</v>
      </c>
      <c r="D22" s="57">
        <f t="shared" si="1"/>
        <v>18975.833333333332</v>
      </c>
      <c r="E22" s="64">
        <f t="shared" si="2"/>
        <v>0.97</v>
      </c>
      <c r="F22" s="86">
        <v>0.94536525475751987</v>
      </c>
      <c r="G22" s="86">
        <f t="shared" si="0"/>
        <v>19450.68311688312</v>
      </c>
      <c r="H22" s="28" t="s">
        <v>365</v>
      </c>
    </row>
    <row r="23" spans="1:21" ht="19.2">
      <c r="A23" s="60" t="s">
        <v>282</v>
      </c>
      <c r="B23" s="61" t="s">
        <v>29</v>
      </c>
      <c r="C23" s="62">
        <v>16984</v>
      </c>
      <c r="D23" s="57">
        <f t="shared" si="1"/>
        <v>18999.916666666668</v>
      </c>
      <c r="E23" s="64">
        <f t="shared" si="2"/>
        <v>0.9</v>
      </c>
      <c r="F23" s="86">
        <v>0.87415592387968089</v>
      </c>
      <c r="G23" s="86">
        <f t="shared" si="0"/>
        <v>19429.028089887637</v>
      </c>
    </row>
    <row r="24" spans="1:21" ht="19.2">
      <c r="A24" s="60" t="s">
        <v>283</v>
      </c>
      <c r="B24" s="61" t="s">
        <v>31</v>
      </c>
      <c r="C24" s="62">
        <v>20845</v>
      </c>
      <c r="D24" s="57">
        <f t="shared" si="1"/>
        <v>19067.333333333332</v>
      </c>
      <c r="E24" s="64">
        <f t="shared" si="2"/>
        <v>1.1000000000000001</v>
      </c>
      <c r="F24" s="86">
        <v>1.0484960098219767</v>
      </c>
      <c r="G24" s="86">
        <f t="shared" si="0"/>
        <v>19880.857728337236</v>
      </c>
      <c r="H24" s="20" t="s">
        <v>366</v>
      </c>
    </row>
    <row r="25" spans="1:21" ht="19.2">
      <c r="A25" s="60" t="s">
        <v>284</v>
      </c>
      <c r="B25" s="61" t="s">
        <v>33</v>
      </c>
      <c r="C25" s="62">
        <v>27056</v>
      </c>
      <c r="D25" s="57">
        <f t="shared" si="1"/>
        <v>19216.25</v>
      </c>
      <c r="E25" s="64">
        <f t="shared" si="2"/>
        <v>1.41</v>
      </c>
      <c r="F25" s="86">
        <v>1.3505217925107429</v>
      </c>
      <c r="G25" s="86">
        <f t="shared" si="0"/>
        <v>20033.738181818182</v>
      </c>
      <c r="H25" s="63" t="s">
        <v>367</v>
      </c>
    </row>
    <row r="26" spans="1:21" ht="19.2">
      <c r="A26" s="60" t="s">
        <v>285</v>
      </c>
      <c r="B26" s="61" t="s">
        <v>35</v>
      </c>
      <c r="C26" s="62">
        <v>21822</v>
      </c>
      <c r="D26" s="57">
        <f t="shared" si="1"/>
        <v>19297.083333333332</v>
      </c>
      <c r="E26" s="64">
        <f t="shared" si="2"/>
        <v>1.1399999999999999</v>
      </c>
      <c r="F26" s="86">
        <v>1.1049723756906078</v>
      </c>
      <c r="G26" s="86">
        <f t="shared" si="0"/>
        <v>19748.91</v>
      </c>
      <c r="I26" s="82" t="s">
        <v>375</v>
      </c>
    </row>
    <row r="27" spans="1:21" ht="19.2">
      <c r="A27" s="60" t="s">
        <v>286</v>
      </c>
      <c r="B27" s="61" t="s">
        <v>36</v>
      </c>
      <c r="C27" s="62">
        <v>20156</v>
      </c>
      <c r="D27" s="57">
        <f t="shared" si="1"/>
        <v>19349.333333333332</v>
      </c>
      <c r="E27" s="64">
        <f t="shared" si="2"/>
        <v>1.05</v>
      </c>
      <c r="F27" s="86">
        <v>1.0337630448127688</v>
      </c>
      <c r="G27" s="86">
        <f t="shared" si="0"/>
        <v>19497.698337292157</v>
      </c>
      <c r="I27" s="21"/>
      <c r="J27" s="65" t="s">
        <v>257</v>
      </c>
      <c r="K27" s="65" t="s">
        <v>258</v>
      </c>
      <c r="L27" s="65" t="s">
        <v>23</v>
      </c>
      <c r="M27" s="65" t="s">
        <v>25</v>
      </c>
      <c r="N27" s="65" t="s">
        <v>27</v>
      </c>
      <c r="O27" s="65" t="s">
        <v>29</v>
      </c>
      <c r="P27" s="65" t="s">
        <v>31</v>
      </c>
      <c r="Q27" s="65" t="s">
        <v>33</v>
      </c>
      <c r="R27" s="65" t="s">
        <v>35</v>
      </c>
      <c r="S27" s="65" t="s">
        <v>36</v>
      </c>
      <c r="T27" s="65" t="s">
        <v>37</v>
      </c>
      <c r="U27" s="65" t="s">
        <v>38</v>
      </c>
    </row>
    <row r="28" spans="1:21" ht="19.2">
      <c r="A28" s="60" t="s">
        <v>287</v>
      </c>
      <c r="B28" s="61" t="s">
        <v>37</v>
      </c>
      <c r="C28" s="62">
        <v>18726</v>
      </c>
      <c r="D28" s="57">
        <f t="shared" si="1"/>
        <v>19403</v>
      </c>
      <c r="E28" s="64">
        <f t="shared" si="2"/>
        <v>0.97</v>
      </c>
      <c r="F28" s="86">
        <v>0.96009821976672804</v>
      </c>
      <c r="G28" s="86">
        <f t="shared" si="0"/>
        <v>19504.254475703325</v>
      </c>
      <c r="I28" s="66" t="s">
        <v>252</v>
      </c>
      <c r="J28" s="73">
        <v>0.94000000000000006</v>
      </c>
      <c r="K28" s="67">
        <v>0.91</v>
      </c>
      <c r="L28" s="67">
        <v>1.06</v>
      </c>
      <c r="M28" s="75">
        <v>0.91</v>
      </c>
      <c r="N28" s="73">
        <v>0.97</v>
      </c>
      <c r="O28" s="73">
        <v>0.9</v>
      </c>
      <c r="P28" s="73">
        <v>1.1000000000000001</v>
      </c>
      <c r="Q28" s="73">
        <v>1.41</v>
      </c>
      <c r="R28" s="73">
        <v>1.1399999999999999</v>
      </c>
      <c r="S28" s="67">
        <v>1.05</v>
      </c>
      <c r="T28" s="67">
        <v>0.97</v>
      </c>
      <c r="U28" s="75">
        <v>0.93</v>
      </c>
    </row>
    <row r="29" spans="1:21" ht="19.2">
      <c r="A29" s="60" t="s">
        <v>288</v>
      </c>
      <c r="B29" s="61" t="s">
        <v>38</v>
      </c>
      <c r="C29" s="62">
        <v>17959</v>
      </c>
      <c r="D29" s="57">
        <f t="shared" si="1"/>
        <v>19461.5</v>
      </c>
      <c r="E29" s="64">
        <f t="shared" si="2"/>
        <v>0.93</v>
      </c>
      <c r="F29" s="86">
        <v>0.94782074892572132</v>
      </c>
      <c r="G29" s="86">
        <f t="shared" si="0"/>
        <v>18947.675518134714</v>
      </c>
      <c r="I29" s="66" t="s">
        <v>253</v>
      </c>
      <c r="J29" s="75">
        <v>0.91</v>
      </c>
      <c r="K29" s="75">
        <v>0.89</v>
      </c>
      <c r="L29" s="75">
        <v>0.99</v>
      </c>
      <c r="M29" s="67">
        <v>0.91</v>
      </c>
      <c r="N29" s="75">
        <v>0.96</v>
      </c>
      <c r="O29" s="67">
        <v>0.9</v>
      </c>
      <c r="P29" s="67">
        <v>1.1000000000000001</v>
      </c>
      <c r="Q29" s="67">
        <v>1.39</v>
      </c>
      <c r="R29" s="67">
        <v>1.1300000000000001</v>
      </c>
      <c r="S29" s="67">
        <v>1.06</v>
      </c>
      <c r="T29" s="67">
        <v>0.96</v>
      </c>
      <c r="U29" s="67">
        <v>0.95</v>
      </c>
    </row>
    <row r="30" spans="1:21" ht="19.2">
      <c r="A30" s="60" t="s">
        <v>289</v>
      </c>
      <c r="B30" s="61" t="s">
        <v>19</v>
      </c>
      <c r="C30" s="62">
        <v>17539</v>
      </c>
      <c r="D30" s="57">
        <f t="shared" si="1"/>
        <v>19452.5</v>
      </c>
      <c r="E30" s="64">
        <f t="shared" si="2"/>
        <v>0.91</v>
      </c>
      <c r="F30" s="86">
        <v>0.91098833640270116</v>
      </c>
      <c r="G30" s="86">
        <f t="shared" si="0"/>
        <v>19252.716307277624</v>
      </c>
      <c r="I30" s="66" t="s">
        <v>254</v>
      </c>
      <c r="J30" s="67">
        <v>0.92</v>
      </c>
      <c r="K30" s="73">
        <v>0.92</v>
      </c>
      <c r="L30" s="67">
        <v>1.05</v>
      </c>
      <c r="M30" s="67">
        <v>0.92</v>
      </c>
      <c r="N30" s="67">
        <v>0.96</v>
      </c>
      <c r="O30" s="67">
        <v>0.89</v>
      </c>
      <c r="P30" s="67">
        <v>1.07</v>
      </c>
      <c r="Q30" s="67">
        <v>1.37</v>
      </c>
      <c r="R30" s="67">
        <v>1.1100000000000001</v>
      </c>
      <c r="S30" s="75">
        <v>1.04</v>
      </c>
      <c r="T30" s="75">
        <v>0.95</v>
      </c>
      <c r="U30" s="67">
        <v>0.95</v>
      </c>
    </row>
    <row r="31" spans="1:21" ht="19.2">
      <c r="A31" s="60" t="s">
        <v>290</v>
      </c>
      <c r="B31" s="61" t="s">
        <v>21</v>
      </c>
      <c r="C31" s="62">
        <v>17317</v>
      </c>
      <c r="D31" s="57">
        <f t="shared" si="1"/>
        <v>19483</v>
      </c>
      <c r="E31" s="64">
        <f t="shared" si="2"/>
        <v>0.89</v>
      </c>
      <c r="F31" s="86">
        <v>0.88152240638428492</v>
      </c>
      <c r="G31" s="86">
        <f t="shared" si="0"/>
        <v>19644.42409470752</v>
      </c>
      <c r="I31" s="66" t="s">
        <v>255</v>
      </c>
      <c r="J31" s="67">
        <v>0.93</v>
      </c>
      <c r="K31" s="67">
        <v>0.9</v>
      </c>
      <c r="L31" s="67">
        <v>1.07</v>
      </c>
      <c r="M31" s="67">
        <v>0.91</v>
      </c>
      <c r="N31" s="67">
        <v>0.96</v>
      </c>
      <c r="O31" s="67">
        <v>0.89</v>
      </c>
      <c r="P31" s="67">
        <v>1.06</v>
      </c>
      <c r="Q31" s="67">
        <v>1.41</v>
      </c>
      <c r="R31" s="67">
        <v>1.1300000000000001</v>
      </c>
      <c r="S31" s="67">
        <v>1.06</v>
      </c>
      <c r="T31" s="67">
        <v>1</v>
      </c>
      <c r="U31" s="67">
        <v>0.98</v>
      </c>
    </row>
    <row r="32" spans="1:21" ht="19.2">
      <c r="A32" s="60" t="s">
        <v>291</v>
      </c>
      <c r="B32" s="61" t="s">
        <v>23</v>
      </c>
      <c r="C32" s="62">
        <v>19079</v>
      </c>
      <c r="D32" s="57">
        <f t="shared" si="1"/>
        <v>19409.666666666668</v>
      </c>
      <c r="E32" s="64">
        <f t="shared" si="2"/>
        <v>0.99</v>
      </c>
      <c r="F32" s="86">
        <v>1.0435850214855742</v>
      </c>
      <c r="G32" s="86">
        <f t="shared" si="0"/>
        <v>18282.171176470583</v>
      </c>
      <c r="I32" s="66" t="s">
        <v>256</v>
      </c>
      <c r="J32" s="67">
        <v>0.93</v>
      </c>
      <c r="K32" s="67">
        <v>0.89</v>
      </c>
      <c r="L32" s="73">
        <v>1.17</v>
      </c>
      <c r="M32" s="67">
        <v>0.92</v>
      </c>
      <c r="N32" s="67">
        <v>0.96</v>
      </c>
      <c r="O32" s="75">
        <v>0.88</v>
      </c>
      <c r="P32" s="75">
        <v>1.03</v>
      </c>
      <c r="Q32" s="75">
        <v>1.32</v>
      </c>
      <c r="R32" s="75">
        <v>1.08</v>
      </c>
      <c r="S32" s="67">
        <v>1.04</v>
      </c>
      <c r="T32" s="73">
        <v>1.01</v>
      </c>
      <c r="U32" s="73">
        <v>1</v>
      </c>
    </row>
    <row r="33" spans="1:22" ht="19.8" thickBot="1">
      <c r="A33" s="60" t="s">
        <v>292</v>
      </c>
      <c r="B33" s="61" t="s">
        <v>25</v>
      </c>
      <c r="C33" s="62">
        <v>17508</v>
      </c>
      <c r="D33" s="57">
        <f t="shared" si="1"/>
        <v>19448.25</v>
      </c>
      <c r="E33" s="64">
        <f t="shared" si="2"/>
        <v>0.91</v>
      </c>
      <c r="F33" s="86">
        <v>0.89871086556169433</v>
      </c>
      <c r="G33" s="86">
        <f t="shared" si="0"/>
        <v>19481.237704918032</v>
      </c>
      <c r="I33" s="69" t="s">
        <v>369</v>
      </c>
      <c r="J33" s="70">
        <v>0.93</v>
      </c>
      <c r="K33" s="70">
        <v>0.89</v>
      </c>
      <c r="L33" s="70">
        <v>1.07</v>
      </c>
      <c r="M33" s="74">
        <v>0.94000000000000006</v>
      </c>
      <c r="N33" s="70">
        <v>0.97</v>
      </c>
      <c r="O33" s="70">
        <v>0.88</v>
      </c>
      <c r="P33" s="70">
        <v>1.04</v>
      </c>
      <c r="Q33" s="70">
        <v>1.33</v>
      </c>
      <c r="R33" s="70">
        <v>1.1300000000000001</v>
      </c>
      <c r="S33" s="74">
        <v>1.08</v>
      </c>
      <c r="T33" s="70">
        <v>0.98</v>
      </c>
      <c r="U33" s="70">
        <v>0.98</v>
      </c>
    </row>
    <row r="34" spans="1:22" ht="19.2">
      <c r="A34" s="60" t="s">
        <v>293</v>
      </c>
      <c r="B34" s="61" t="s">
        <v>27</v>
      </c>
      <c r="C34" s="62">
        <v>18610</v>
      </c>
      <c r="D34" s="57">
        <f t="shared" si="1"/>
        <v>19466.75</v>
      </c>
      <c r="E34" s="64">
        <f>ROUNDUP(C34/D34,2)</f>
        <v>0.96</v>
      </c>
      <c r="F34" s="86">
        <v>0.94536525475751987</v>
      </c>
      <c r="G34" s="86">
        <f t="shared" si="0"/>
        <v>19685.512987012989</v>
      </c>
      <c r="I34" s="68" t="s">
        <v>370</v>
      </c>
      <c r="J34" s="71">
        <f>MAX(J28:J33)</f>
        <v>0.94000000000000006</v>
      </c>
      <c r="K34" s="71">
        <f t="shared" ref="K34:U34" si="3">MAX(K28:K33)</f>
        <v>0.92</v>
      </c>
      <c r="L34" s="71">
        <f t="shared" si="3"/>
        <v>1.17</v>
      </c>
      <c r="M34" s="71">
        <f t="shared" si="3"/>
        <v>0.94000000000000006</v>
      </c>
      <c r="N34" s="71">
        <f t="shared" si="3"/>
        <v>0.97</v>
      </c>
      <c r="O34" s="71">
        <f t="shared" si="3"/>
        <v>0.9</v>
      </c>
      <c r="P34" s="71">
        <f t="shared" si="3"/>
        <v>1.1000000000000001</v>
      </c>
      <c r="Q34" s="71">
        <f t="shared" si="3"/>
        <v>1.41</v>
      </c>
      <c r="R34" s="71">
        <f t="shared" si="3"/>
        <v>1.1399999999999999</v>
      </c>
      <c r="S34" s="71">
        <f t="shared" si="3"/>
        <v>1.08</v>
      </c>
      <c r="T34" s="71">
        <f t="shared" si="3"/>
        <v>1.01</v>
      </c>
      <c r="U34" s="71">
        <f t="shared" si="3"/>
        <v>1</v>
      </c>
    </row>
    <row r="35" spans="1:22" ht="19.8" thickBot="1">
      <c r="A35" s="60" t="s">
        <v>294</v>
      </c>
      <c r="B35" s="61" t="s">
        <v>29</v>
      </c>
      <c r="C35" s="62">
        <v>17482</v>
      </c>
      <c r="D35" s="57">
        <f t="shared" si="1"/>
        <v>19508.25</v>
      </c>
      <c r="E35" s="64">
        <f t="shared" si="2"/>
        <v>0.9</v>
      </c>
      <c r="F35" s="86">
        <v>0.87415592387968089</v>
      </c>
      <c r="G35" s="86">
        <f t="shared" si="0"/>
        <v>19998.720505617974</v>
      </c>
      <c r="I35" s="69" t="s">
        <v>371</v>
      </c>
      <c r="J35" s="72">
        <f>MIN(J28:J33)</f>
        <v>0.91</v>
      </c>
      <c r="K35" s="72">
        <f t="shared" ref="K35:U35" si="4">MIN(K28:K33)</f>
        <v>0.89</v>
      </c>
      <c r="L35" s="72">
        <f t="shared" si="4"/>
        <v>0.99</v>
      </c>
      <c r="M35" s="72">
        <f t="shared" si="4"/>
        <v>0.91</v>
      </c>
      <c r="N35" s="72">
        <f t="shared" si="4"/>
        <v>0.96</v>
      </c>
      <c r="O35" s="72">
        <f t="shared" si="4"/>
        <v>0.88</v>
      </c>
      <c r="P35" s="72">
        <f t="shared" si="4"/>
        <v>1.03</v>
      </c>
      <c r="Q35" s="72">
        <f t="shared" si="4"/>
        <v>1.32</v>
      </c>
      <c r="R35" s="72">
        <f t="shared" si="4"/>
        <v>1.08</v>
      </c>
      <c r="S35" s="72">
        <f t="shared" si="4"/>
        <v>1.04</v>
      </c>
      <c r="T35" s="72">
        <f t="shared" si="4"/>
        <v>0.95</v>
      </c>
      <c r="U35" s="76">
        <f t="shared" si="4"/>
        <v>0.93</v>
      </c>
      <c r="V35" s="80" t="s">
        <v>373</v>
      </c>
    </row>
    <row r="36" spans="1:22" ht="19.8" thickBot="1">
      <c r="A36" s="60" t="s">
        <v>295</v>
      </c>
      <c r="B36" s="61" t="s">
        <v>31</v>
      </c>
      <c r="C36" s="62">
        <v>21306</v>
      </c>
      <c r="D36" s="57">
        <f t="shared" si="1"/>
        <v>19546.666666666668</v>
      </c>
      <c r="E36" s="64">
        <f t="shared" si="2"/>
        <v>1.1000000000000001</v>
      </c>
      <c r="F36" s="86">
        <v>1.0484960098219767</v>
      </c>
      <c r="G36" s="86">
        <f t="shared" si="0"/>
        <v>20320.535128805623</v>
      </c>
      <c r="I36" s="79" t="s">
        <v>372</v>
      </c>
      <c r="J36" s="78">
        <f>(J30+J31+J32+J33)/4</f>
        <v>0.9275000000000001</v>
      </c>
      <c r="K36" s="77">
        <f>(K28+K31+K32+K33)/4</f>
        <v>0.89750000000000008</v>
      </c>
      <c r="L36" s="77">
        <f>(L28+L30+L31+L33)/4</f>
        <v>1.0625000000000002</v>
      </c>
      <c r="M36" s="77">
        <f>(M29+M30+M31+M32)/4</f>
        <v>0.91500000000000004</v>
      </c>
      <c r="N36" s="77">
        <f>SUM(N30:N33)/4</f>
        <v>0.96249999999999991</v>
      </c>
      <c r="O36" s="77">
        <f>(O29+O30+O31+O33)/4</f>
        <v>0.89</v>
      </c>
      <c r="P36" s="77">
        <f>(P29+P30+P31+P33)/4</f>
        <v>1.0674999999999999</v>
      </c>
      <c r="Q36" s="77">
        <f>(Q29+Q30+Q31+Q33)/4</f>
        <v>1.375</v>
      </c>
      <c r="R36" s="77">
        <f>(R29+R30+R31+R33)/4</f>
        <v>1.125</v>
      </c>
      <c r="S36" s="77">
        <f>(S28+S29+S31+S32)/4</f>
        <v>1.0525000000000002</v>
      </c>
      <c r="T36" s="77">
        <f>(T28+T29+T31+T33)/4</f>
        <v>0.97749999999999992</v>
      </c>
      <c r="U36" s="78">
        <f>(U29+U30+U31+U33)/4</f>
        <v>0.96499999999999997</v>
      </c>
      <c r="V36" s="77">
        <f>SUM(J36:U36)</f>
        <v>12.217499999999999</v>
      </c>
    </row>
    <row r="37" spans="1:22" ht="19.8" thickBot="1">
      <c r="A37" s="60" t="s">
        <v>296</v>
      </c>
      <c r="B37" s="61" t="s">
        <v>33</v>
      </c>
      <c r="C37" s="62">
        <v>27126</v>
      </c>
      <c r="D37" s="57">
        <f t="shared" si="1"/>
        <v>19552.5</v>
      </c>
      <c r="E37" s="64">
        <f t="shared" si="2"/>
        <v>1.39</v>
      </c>
      <c r="F37" s="86">
        <v>1.3505217925107429</v>
      </c>
      <c r="G37" s="86">
        <f t="shared" si="0"/>
        <v>20085.57</v>
      </c>
      <c r="I37" s="79" t="s">
        <v>374</v>
      </c>
      <c r="J37" s="77">
        <f>J36*$J$38</f>
        <v>0.91098833640270116</v>
      </c>
      <c r="K37" s="77">
        <f t="shared" ref="K37:U37" si="5">K36*$J$38</f>
        <v>0.88152240638428492</v>
      </c>
      <c r="L37" s="77">
        <f t="shared" si="5"/>
        <v>1.0435850214855742</v>
      </c>
      <c r="M37" s="77">
        <f t="shared" si="5"/>
        <v>0.89871086556169433</v>
      </c>
      <c r="N37" s="77">
        <f t="shared" si="5"/>
        <v>0.94536525475751987</v>
      </c>
      <c r="O37" s="77">
        <f t="shared" si="5"/>
        <v>0.87415592387968089</v>
      </c>
      <c r="P37" s="77">
        <f t="shared" si="5"/>
        <v>1.0484960098219767</v>
      </c>
      <c r="Q37" s="77">
        <f t="shared" si="5"/>
        <v>1.3505217925107429</v>
      </c>
      <c r="R37" s="77">
        <f t="shared" si="5"/>
        <v>1.1049723756906078</v>
      </c>
      <c r="S37" s="77">
        <f t="shared" si="5"/>
        <v>1.0337630448127688</v>
      </c>
      <c r="T37" s="77">
        <f t="shared" si="5"/>
        <v>0.96009821976672804</v>
      </c>
      <c r="U37" s="77">
        <f t="shared" si="5"/>
        <v>0.94782074892572132</v>
      </c>
      <c r="V37" s="81">
        <f>SUM(J37:U37)</f>
        <v>12.000000000000002</v>
      </c>
    </row>
    <row r="38" spans="1:22" ht="19.8" thickBot="1">
      <c r="A38" s="60" t="s">
        <v>297</v>
      </c>
      <c r="B38" s="61" t="s">
        <v>35</v>
      </c>
      <c r="C38" s="62">
        <v>22007</v>
      </c>
      <c r="D38" s="57">
        <f t="shared" si="1"/>
        <v>19567.916666666668</v>
      </c>
      <c r="E38" s="64">
        <f t="shared" si="2"/>
        <v>1.1300000000000001</v>
      </c>
      <c r="F38" s="86">
        <v>1.1049723756906078</v>
      </c>
      <c r="G38" s="86">
        <f t="shared" si="0"/>
        <v>19916.334999999999</v>
      </c>
      <c r="I38" s="79" t="s">
        <v>376</v>
      </c>
      <c r="J38" s="81">
        <f>12/V36</f>
        <v>0.98219766728054025</v>
      </c>
      <c r="K38" s="138" t="s">
        <v>636</v>
      </c>
    </row>
    <row r="39" spans="1:22" ht="19.2">
      <c r="A39" s="60" t="s">
        <v>298</v>
      </c>
      <c r="B39" s="61" t="s">
        <v>36</v>
      </c>
      <c r="C39" s="62">
        <v>20795</v>
      </c>
      <c r="D39" s="57">
        <f t="shared" si="1"/>
        <v>19621.166666666668</v>
      </c>
      <c r="E39" s="64">
        <f t="shared" si="2"/>
        <v>1.06</v>
      </c>
      <c r="F39" s="86">
        <v>1.0337630448127688</v>
      </c>
      <c r="G39" s="86">
        <f t="shared" si="0"/>
        <v>20115.828384798097</v>
      </c>
      <c r="I39" s="139" t="s">
        <v>637</v>
      </c>
      <c r="M39" s="83" t="s">
        <v>634</v>
      </c>
    </row>
    <row r="40" spans="1:22" ht="19.2">
      <c r="A40" s="60" t="s">
        <v>299</v>
      </c>
      <c r="B40" s="61" t="s">
        <v>37</v>
      </c>
      <c r="C40" s="62">
        <v>18648</v>
      </c>
      <c r="D40" s="57">
        <f t="shared" si="1"/>
        <v>19614.666666666668</v>
      </c>
      <c r="E40" s="64">
        <f t="shared" si="2"/>
        <v>0.96</v>
      </c>
      <c r="F40" s="86">
        <v>0.96009821976672804</v>
      </c>
      <c r="G40" s="86">
        <f t="shared" si="0"/>
        <v>19423.012787723786</v>
      </c>
      <c r="J40" s="154" t="s">
        <v>377</v>
      </c>
      <c r="K40" s="155"/>
      <c r="L40" s="155"/>
      <c r="M40" s="155"/>
      <c r="N40" s="155"/>
      <c r="O40" s="155"/>
      <c r="P40" s="155"/>
      <c r="Q40" s="155"/>
      <c r="R40" s="155"/>
      <c r="S40" s="155"/>
      <c r="T40" s="155"/>
      <c r="U40" s="155"/>
    </row>
    <row r="41" spans="1:22" ht="19.2">
      <c r="A41" s="60" t="s">
        <v>300</v>
      </c>
      <c r="B41" s="61" t="s">
        <v>38</v>
      </c>
      <c r="C41" s="62">
        <v>18511</v>
      </c>
      <c r="D41" s="57">
        <f t="shared" si="1"/>
        <v>19660.666666666668</v>
      </c>
      <c r="E41" s="64">
        <f t="shared" si="2"/>
        <v>0.95</v>
      </c>
      <c r="F41" s="86">
        <v>0.94782074892572132</v>
      </c>
      <c r="G41" s="86">
        <f t="shared" si="0"/>
        <v>19530.064119170984</v>
      </c>
      <c r="I41" s="23"/>
      <c r="J41" s="65" t="s">
        <v>257</v>
      </c>
      <c r="K41" s="65" t="s">
        <v>258</v>
      </c>
      <c r="L41" s="65" t="s">
        <v>23</v>
      </c>
      <c r="M41" s="65" t="s">
        <v>25</v>
      </c>
      <c r="N41" s="65" t="s">
        <v>27</v>
      </c>
      <c r="O41" s="65" t="s">
        <v>29</v>
      </c>
      <c r="P41" s="65" t="s">
        <v>31</v>
      </c>
      <c r="Q41" s="65" t="s">
        <v>33</v>
      </c>
      <c r="R41" s="65" t="s">
        <v>35</v>
      </c>
      <c r="S41" s="65" t="s">
        <v>36</v>
      </c>
      <c r="T41" s="65" t="s">
        <v>37</v>
      </c>
      <c r="U41" s="65" t="s">
        <v>38</v>
      </c>
    </row>
    <row r="42" spans="1:22" ht="19.2">
      <c r="A42" s="60" t="s">
        <v>301</v>
      </c>
      <c r="B42" s="61" t="s">
        <v>19</v>
      </c>
      <c r="C42" s="62">
        <v>17991</v>
      </c>
      <c r="D42" s="57">
        <f t="shared" si="1"/>
        <v>19698.333333333332</v>
      </c>
      <c r="E42" s="64">
        <f t="shared" si="2"/>
        <v>0.92</v>
      </c>
      <c r="F42" s="86">
        <v>0.91098833640270116</v>
      </c>
      <c r="G42" s="86">
        <f t="shared" si="0"/>
        <v>19748.8807277628</v>
      </c>
      <c r="I42" s="85" t="s">
        <v>374</v>
      </c>
      <c r="J42" s="84">
        <v>0.91098833640270116</v>
      </c>
      <c r="K42" s="84">
        <v>0.88152240638428492</v>
      </c>
      <c r="L42" s="84">
        <v>1.0435850214855742</v>
      </c>
      <c r="M42" s="84">
        <v>0.89871086556169433</v>
      </c>
      <c r="N42" s="84">
        <v>0.94536525475751987</v>
      </c>
      <c r="O42" s="84">
        <v>0.87415592387968089</v>
      </c>
      <c r="P42" s="84">
        <v>1.0484960098219767</v>
      </c>
      <c r="Q42" s="84">
        <v>1.3505217925107429</v>
      </c>
      <c r="R42" s="84">
        <v>1.1049723756906078</v>
      </c>
      <c r="S42" s="84">
        <v>1.0337630448127688</v>
      </c>
      <c r="T42" s="84">
        <v>0.96009821976672804</v>
      </c>
      <c r="U42" s="84">
        <v>0.94782074892572132</v>
      </c>
    </row>
    <row r="43" spans="1:22" ht="19.2">
      <c r="A43" s="60" t="s">
        <v>302</v>
      </c>
      <c r="B43" s="61" t="s">
        <v>21</v>
      </c>
      <c r="C43" s="62">
        <v>18097</v>
      </c>
      <c r="D43" s="57">
        <f t="shared" si="1"/>
        <v>19763.333333333332</v>
      </c>
      <c r="E43" s="64">
        <f t="shared" si="2"/>
        <v>0.92</v>
      </c>
      <c r="F43" s="86">
        <v>0.88152240638428492</v>
      </c>
      <c r="G43" s="86">
        <f t="shared" si="0"/>
        <v>20529.256963788299</v>
      </c>
    </row>
    <row r="44" spans="1:22" ht="19.2">
      <c r="A44" s="60" t="s">
        <v>303</v>
      </c>
      <c r="B44" s="61" t="s">
        <v>23</v>
      </c>
      <c r="C44" s="62">
        <v>20896</v>
      </c>
      <c r="D44" s="57">
        <f t="shared" si="1"/>
        <v>19914.75</v>
      </c>
      <c r="E44" s="64">
        <f t="shared" si="2"/>
        <v>1.05</v>
      </c>
      <c r="F44" s="86">
        <v>1.0435850214855742</v>
      </c>
      <c r="G44" s="86">
        <f t="shared" si="0"/>
        <v>20023.28470588235</v>
      </c>
      <c r="I44" s="2" t="s">
        <v>378</v>
      </c>
    </row>
    <row r="45" spans="1:22" ht="19.2">
      <c r="A45" s="60" t="s">
        <v>304</v>
      </c>
      <c r="B45" s="61" t="s">
        <v>25</v>
      </c>
      <c r="C45" s="62">
        <v>18292</v>
      </c>
      <c r="D45" s="57">
        <f t="shared" si="1"/>
        <v>19980.083333333332</v>
      </c>
      <c r="E45" s="64">
        <f t="shared" si="2"/>
        <v>0.92</v>
      </c>
      <c r="F45" s="86">
        <v>0.89871086556169433</v>
      </c>
      <c r="G45" s="86">
        <f t="shared" si="0"/>
        <v>20353.598360655738</v>
      </c>
      <c r="I45" s="28" t="s">
        <v>379</v>
      </c>
    </row>
    <row r="46" spans="1:22" ht="19.2">
      <c r="A46" s="60" t="s">
        <v>305</v>
      </c>
      <c r="B46" s="61" t="s">
        <v>27</v>
      </c>
      <c r="C46" s="62">
        <v>19132</v>
      </c>
      <c r="D46" s="57">
        <f t="shared" si="1"/>
        <v>20023.583333333332</v>
      </c>
      <c r="E46" s="64">
        <f t="shared" si="2"/>
        <v>0.96</v>
      </c>
      <c r="F46" s="86">
        <v>0.94536525475751987</v>
      </c>
      <c r="G46" s="86">
        <f t="shared" si="0"/>
        <v>20237.68051948052</v>
      </c>
    </row>
    <row r="47" spans="1:22" ht="19.2">
      <c r="A47" s="60" t="s">
        <v>306</v>
      </c>
      <c r="B47" s="61" t="s">
        <v>29</v>
      </c>
      <c r="C47" s="62">
        <v>17660</v>
      </c>
      <c r="D47" s="57">
        <f t="shared" si="1"/>
        <v>20038.416666666668</v>
      </c>
      <c r="E47" s="64">
        <f t="shared" si="2"/>
        <v>0.89</v>
      </c>
      <c r="F47" s="86">
        <v>0.87415592387968089</v>
      </c>
      <c r="G47" s="86">
        <f t="shared" si="0"/>
        <v>20202.345505617974</v>
      </c>
      <c r="I47" s="20" t="s">
        <v>380</v>
      </c>
    </row>
    <row r="48" spans="1:22" ht="19.2">
      <c r="A48" s="60" t="s">
        <v>307</v>
      </c>
      <c r="B48" s="61" t="s">
        <v>31</v>
      </c>
      <c r="C48" s="62">
        <v>21281</v>
      </c>
      <c r="D48" s="57">
        <f t="shared" si="1"/>
        <v>20036.333333333332</v>
      </c>
      <c r="E48" s="64">
        <f t="shared" si="2"/>
        <v>1.07</v>
      </c>
      <c r="F48" s="86">
        <v>1.0484960098219767</v>
      </c>
      <c r="G48" s="86">
        <f t="shared" si="0"/>
        <v>20296.691451990631</v>
      </c>
    </row>
    <row r="49" spans="1:7" ht="19.2">
      <c r="A49" s="60" t="s">
        <v>308</v>
      </c>
      <c r="B49" s="61" t="s">
        <v>33</v>
      </c>
      <c r="C49" s="62">
        <v>27480</v>
      </c>
      <c r="D49" s="57">
        <f t="shared" ref="D49:D80" si="6">AVERAGE(C38:C49)</f>
        <v>20065.833333333332</v>
      </c>
      <c r="E49" s="64">
        <f t="shared" si="2"/>
        <v>1.37</v>
      </c>
      <c r="F49" s="86">
        <v>1.3505217925107429</v>
      </c>
      <c r="G49" s="86">
        <f t="shared" si="0"/>
        <v>20347.690909090907</v>
      </c>
    </row>
    <row r="50" spans="1:7" ht="19.2">
      <c r="A50" s="60" t="s">
        <v>309</v>
      </c>
      <c r="B50" s="61" t="s">
        <v>35</v>
      </c>
      <c r="C50" s="62">
        <v>22247</v>
      </c>
      <c r="D50" s="57">
        <f t="shared" si="6"/>
        <v>20085.833333333332</v>
      </c>
      <c r="E50" s="64">
        <f t="shared" si="2"/>
        <v>1.1100000000000001</v>
      </c>
      <c r="F50" s="86">
        <v>1.1049723756906078</v>
      </c>
      <c r="G50" s="86">
        <f t="shared" si="0"/>
        <v>20133.535</v>
      </c>
    </row>
    <row r="51" spans="1:7" ht="19.2">
      <c r="A51" s="60" t="s">
        <v>310</v>
      </c>
      <c r="B51" s="61" t="s">
        <v>36</v>
      </c>
      <c r="C51" s="62">
        <v>20801</v>
      </c>
      <c r="D51" s="57">
        <f t="shared" si="6"/>
        <v>20086.333333333332</v>
      </c>
      <c r="E51" s="64">
        <f t="shared" si="2"/>
        <v>1.04</v>
      </c>
      <c r="F51" s="86">
        <v>1.0337630448127688</v>
      </c>
      <c r="G51" s="86">
        <f t="shared" si="0"/>
        <v>20121.632422802846</v>
      </c>
    </row>
    <row r="52" spans="1:7" ht="19.2">
      <c r="A52" s="60" t="s">
        <v>311</v>
      </c>
      <c r="B52" s="61" t="s">
        <v>37</v>
      </c>
      <c r="C52" s="62">
        <v>19079</v>
      </c>
      <c r="D52" s="57">
        <f t="shared" si="6"/>
        <v>20122.25</v>
      </c>
      <c r="E52" s="64">
        <f t="shared" si="2"/>
        <v>0.95</v>
      </c>
      <c r="F52" s="86">
        <v>0.96009821976672804</v>
      </c>
      <c r="G52" s="86">
        <f t="shared" si="0"/>
        <v>19871.925191815855</v>
      </c>
    </row>
    <row r="53" spans="1:7" ht="19.2">
      <c r="A53" s="60" t="s">
        <v>312</v>
      </c>
      <c r="B53" s="61" t="s">
        <v>38</v>
      </c>
      <c r="C53" s="62">
        <v>19126</v>
      </c>
      <c r="D53" s="57">
        <f t="shared" si="6"/>
        <v>20173.5</v>
      </c>
      <c r="E53" s="64">
        <f t="shared" si="2"/>
        <v>0.95</v>
      </c>
      <c r="F53" s="86">
        <v>0.94782074892572132</v>
      </c>
      <c r="G53" s="86">
        <f t="shared" si="0"/>
        <v>20178.920984455959</v>
      </c>
    </row>
    <row r="54" spans="1:7" ht="19.2">
      <c r="A54" s="60" t="s">
        <v>313</v>
      </c>
      <c r="B54" s="61" t="s">
        <v>19</v>
      </c>
      <c r="C54" s="62">
        <v>18712</v>
      </c>
      <c r="D54" s="57">
        <f t="shared" si="6"/>
        <v>20233.583333333332</v>
      </c>
      <c r="E54" s="64">
        <f t="shared" si="2"/>
        <v>0.93</v>
      </c>
      <c r="F54" s="86">
        <v>0.91098833640270116</v>
      </c>
      <c r="G54" s="86">
        <f t="shared" si="0"/>
        <v>20540.328840970349</v>
      </c>
    </row>
    <row r="55" spans="1:7" ht="19.2">
      <c r="A55" s="60" t="s">
        <v>314</v>
      </c>
      <c r="B55" s="61" t="s">
        <v>21</v>
      </c>
      <c r="C55" s="62">
        <v>18162</v>
      </c>
      <c r="D55" s="57">
        <f t="shared" si="6"/>
        <v>20239</v>
      </c>
      <c r="E55" s="64">
        <f t="shared" si="2"/>
        <v>0.9</v>
      </c>
      <c r="F55" s="86">
        <v>0.88152240638428492</v>
      </c>
      <c r="G55" s="86">
        <f t="shared" si="0"/>
        <v>20602.993036211697</v>
      </c>
    </row>
    <row r="56" spans="1:7" ht="19.2">
      <c r="A56" s="60" t="s">
        <v>315</v>
      </c>
      <c r="B56" s="61" t="s">
        <v>23</v>
      </c>
      <c r="C56" s="62">
        <v>21660</v>
      </c>
      <c r="D56" s="57">
        <f t="shared" si="6"/>
        <v>20302.666666666668</v>
      </c>
      <c r="E56" s="64">
        <f t="shared" si="2"/>
        <v>1.07</v>
      </c>
      <c r="F56" s="86">
        <v>1.0435850214855742</v>
      </c>
      <c r="G56" s="86">
        <f t="shared" si="0"/>
        <v>20755.376470588231</v>
      </c>
    </row>
    <row r="57" spans="1:7" ht="19.2">
      <c r="A57" s="60" t="s">
        <v>316</v>
      </c>
      <c r="B57" s="61" t="s">
        <v>25</v>
      </c>
      <c r="C57" s="62">
        <v>18324</v>
      </c>
      <c r="D57" s="57">
        <f t="shared" si="6"/>
        <v>20305.333333333332</v>
      </c>
      <c r="E57" s="64">
        <f t="shared" si="2"/>
        <v>0.91</v>
      </c>
      <c r="F57" s="86">
        <v>0.89871086556169433</v>
      </c>
      <c r="G57" s="86">
        <f t="shared" si="0"/>
        <v>20389.204918032785</v>
      </c>
    </row>
    <row r="58" spans="1:7" ht="19.2">
      <c r="A58" s="60" t="s">
        <v>317</v>
      </c>
      <c r="B58" s="61" t="s">
        <v>27</v>
      </c>
      <c r="C58" s="62">
        <v>19500</v>
      </c>
      <c r="D58" s="57">
        <f t="shared" si="6"/>
        <v>20336</v>
      </c>
      <c r="E58" s="64">
        <f t="shared" si="2"/>
        <v>0.96</v>
      </c>
      <c r="F58" s="86">
        <v>0.94536525475751987</v>
      </c>
      <c r="G58" s="86">
        <f t="shared" si="0"/>
        <v>20626.948051948053</v>
      </c>
    </row>
    <row r="59" spans="1:7" ht="19.2">
      <c r="A59" s="60" t="s">
        <v>318</v>
      </c>
      <c r="B59" s="61" t="s">
        <v>29</v>
      </c>
      <c r="C59" s="62">
        <v>18041</v>
      </c>
      <c r="D59" s="57">
        <f t="shared" si="6"/>
        <v>20367.75</v>
      </c>
      <c r="E59" s="64">
        <f t="shared" si="2"/>
        <v>0.89</v>
      </c>
      <c r="F59" s="86">
        <v>0.87415592387968089</v>
      </c>
      <c r="G59" s="86">
        <f t="shared" si="0"/>
        <v>20638.194522471909</v>
      </c>
    </row>
    <row r="60" spans="1:7" ht="19.2">
      <c r="A60" s="60" t="s">
        <v>319</v>
      </c>
      <c r="B60" s="61" t="s">
        <v>31</v>
      </c>
      <c r="C60" s="62">
        <v>21587</v>
      </c>
      <c r="D60" s="57">
        <f t="shared" si="6"/>
        <v>20393.25</v>
      </c>
      <c r="E60" s="64">
        <f t="shared" si="2"/>
        <v>1.06</v>
      </c>
      <c r="F60" s="86">
        <v>1.0484960098219767</v>
      </c>
      <c r="G60" s="86">
        <f t="shared" si="0"/>
        <v>20588.538056206089</v>
      </c>
    </row>
    <row r="61" spans="1:7" ht="19.2">
      <c r="A61" s="60" t="s">
        <v>320</v>
      </c>
      <c r="B61" s="61" t="s">
        <v>33</v>
      </c>
      <c r="C61" s="62">
        <v>28732</v>
      </c>
      <c r="D61" s="57">
        <f t="shared" si="6"/>
        <v>20497.583333333332</v>
      </c>
      <c r="E61" s="64">
        <f t="shared" si="2"/>
        <v>1.41</v>
      </c>
      <c r="F61" s="86">
        <v>1.3505217925107429</v>
      </c>
      <c r="G61" s="86">
        <f t="shared" si="0"/>
        <v>21274.739999999998</v>
      </c>
    </row>
    <row r="62" spans="1:7" ht="19.2">
      <c r="A62" s="60" t="s">
        <v>321</v>
      </c>
      <c r="B62" s="61" t="s">
        <v>35</v>
      </c>
      <c r="C62" s="62">
        <v>23146</v>
      </c>
      <c r="D62" s="57">
        <f t="shared" si="6"/>
        <v>20572.5</v>
      </c>
      <c r="E62" s="64">
        <f t="shared" si="2"/>
        <v>1.1300000000000001</v>
      </c>
      <c r="F62" s="86">
        <v>1.1049723756906078</v>
      </c>
      <c r="G62" s="86">
        <f t="shared" si="0"/>
        <v>20947.129999999997</v>
      </c>
    </row>
    <row r="63" spans="1:7" ht="19.2">
      <c r="A63" s="60" t="s">
        <v>322</v>
      </c>
      <c r="B63" s="61" t="s">
        <v>36</v>
      </c>
      <c r="C63" s="62">
        <v>21734</v>
      </c>
      <c r="D63" s="57">
        <f t="shared" si="6"/>
        <v>20650.25</v>
      </c>
      <c r="E63" s="64">
        <f t="shared" si="2"/>
        <v>1.06</v>
      </c>
      <c r="F63" s="86">
        <v>1.0337630448127688</v>
      </c>
      <c r="G63" s="86">
        <f t="shared" si="0"/>
        <v>21024.160332541564</v>
      </c>
    </row>
    <row r="64" spans="1:7" ht="19.2">
      <c r="A64" s="60" t="s">
        <v>323</v>
      </c>
      <c r="B64" s="61" t="s">
        <v>37</v>
      </c>
      <c r="C64" s="62">
        <v>20774</v>
      </c>
      <c r="D64" s="57">
        <f t="shared" si="6"/>
        <v>20791.5</v>
      </c>
      <c r="E64" s="64">
        <f t="shared" si="2"/>
        <v>1</v>
      </c>
      <c r="F64" s="86">
        <v>0.96009821976672804</v>
      </c>
      <c r="G64" s="86">
        <f t="shared" si="0"/>
        <v>21637.369565217392</v>
      </c>
    </row>
    <row r="65" spans="1:9" ht="19.2">
      <c r="A65" s="60" t="s">
        <v>324</v>
      </c>
      <c r="B65" s="61" t="s">
        <v>38</v>
      </c>
      <c r="C65" s="62">
        <v>20374</v>
      </c>
      <c r="D65" s="57">
        <f t="shared" si="6"/>
        <v>20895.5</v>
      </c>
      <c r="E65" s="64">
        <f t="shared" si="2"/>
        <v>0.98</v>
      </c>
      <c r="F65" s="86">
        <v>0.94782074892572132</v>
      </c>
      <c r="G65" s="86">
        <f t="shared" si="0"/>
        <v>21495.625647668392</v>
      </c>
    </row>
    <row r="66" spans="1:9" ht="19.2">
      <c r="A66" s="60" t="s">
        <v>325</v>
      </c>
      <c r="B66" s="61" t="s">
        <v>19</v>
      </c>
      <c r="C66" s="62">
        <v>19328</v>
      </c>
      <c r="D66" s="57">
        <f t="shared" si="6"/>
        <v>20946.833333333332</v>
      </c>
      <c r="E66" s="64">
        <f t="shared" si="2"/>
        <v>0.93</v>
      </c>
      <c r="F66" s="86">
        <v>0.91098833640270116</v>
      </c>
      <c r="G66" s="86">
        <f t="shared" si="0"/>
        <v>21216.517520215632</v>
      </c>
      <c r="I66" s="43" t="s">
        <v>383</v>
      </c>
    </row>
    <row r="67" spans="1:9" ht="19.2">
      <c r="A67" s="60" t="s">
        <v>326</v>
      </c>
      <c r="B67" s="61" t="s">
        <v>21</v>
      </c>
      <c r="C67" s="62">
        <v>18610</v>
      </c>
      <c r="D67" s="57">
        <f t="shared" si="6"/>
        <v>20984.166666666668</v>
      </c>
      <c r="E67" s="64">
        <f t="shared" si="2"/>
        <v>0.89</v>
      </c>
      <c r="F67" s="86">
        <v>0.88152240638428492</v>
      </c>
      <c r="G67" s="86">
        <f t="shared" si="0"/>
        <v>21111.204735376043</v>
      </c>
      <c r="I67" s="2" t="s">
        <v>384</v>
      </c>
    </row>
    <row r="68" spans="1:9" ht="19.2">
      <c r="A68" s="60" t="s">
        <v>327</v>
      </c>
      <c r="B68" s="61" t="s">
        <v>23</v>
      </c>
      <c r="C68" s="62">
        <v>24813</v>
      </c>
      <c r="D68" s="57">
        <f t="shared" si="6"/>
        <v>21246.916666666668</v>
      </c>
      <c r="E68" s="64">
        <f t="shared" si="2"/>
        <v>1.17</v>
      </c>
      <c r="F68" s="86">
        <v>1.0435850214855742</v>
      </c>
      <c r="G68" s="86">
        <f t="shared" si="0"/>
        <v>23776.692352941172</v>
      </c>
    </row>
    <row r="69" spans="1:9" ht="19.2">
      <c r="A69" s="60" t="s">
        <v>328</v>
      </c>
      <c r="B69" s="61" t="s">
        <v>25</v>
      </c>
      <c r="C69" s="62">
        <v>19449</v>
      </c>
      <c r="D69" s="57">
        <f t="shared" si="6"/>
        <v>21340.666666666668</v>
      </c>
      <c r="E69" s="64">
        <f t="shared" si="2"/>
        <v>0.92</v>
      </c>
      <c r="F69" s="86">
        <v>0.89871086556169433</v>
      </c>
      <c r="G69" s="86">
        <f t="shared" si="0"/>
        <v>21640.99795081967</v>
      </c>
    </row>
    <row r="70" spans="1:9" ht="19.2">
      <c r="A70" s="60" t="s">
        <v>329</v>
      </c>
      <c r="B70" s="61" t="s">
        <v>27</v>
      </c>
      <c r="C70" s="62">
        <v>20463</v>
      </c>
      <c r="D70" s="57">
        <f t="shared" si="6"/>
        <v>21420.916666666668</v>
      </c>
      <c r="E70" s="64">
        <f t="shared" si="2"/>
        <v>0.96</v>
      </c>
      <c r="F70" s="86">
        <v>0.94536525475751987</v>
      </c>
      <c r="G70" s="86">
        <f t="shared" si="0"/>
        <v>21645.60194805195</v>
      </c>
    </row>
    <row r="71" spans="1:9" ht="19.2">
      <c r="A71" s="60" t="s">
        <v>330</v>
      </c>
      <c r="B71" s="61" t="s">
        <v>29</v>
      </c>
      <c r="C71" s="62">
        <v>18760</v>
      </c>
      <c r="D71" s="57">
        <f t="shared" si="6"/>
        <v>21480.833333333332</v>
      </c>
      <c r="E71" s="64">
        <f t="shared" si="2"/>
        <v>0.88</v>
      </c>
      <c r="F71" s="86">
        <v>0.87415592387968089</v>
      </c>
      <c r="G71" s="86">
        <f t="shared" ref="G71:G101" si="7">C71/F71</f>
        <v>21460.70224719101</v>
      </c>
    </row>
    <row r="72" spans="1:9" ht="19.2">
      <c r="A72" s="60" t="s">
        <v>331</v>
      </c>
      <c r="B72" s="61" t="s">
        <v>31</v>
      </c>
      <c r="C72" s="62">
        <v>22074</v>
      </c>
      <c r="D72" s="57">
        <f t="shared" si="6"/>
        <v>21521.416666666668</v>
      </c>
      <c r="E72" s="64">
        <f t="shared" si="2"/>
        <v>1.03</v>
      </c>
      <c r="F72" s="86">
        <v>1.0484960098219767</v>
      </c>
      <c r="G72" s="86">
        <f t="shared" si="7"/>
        <v>21053.012880562062</v>
      </c>
    </row>
    <row r="73" spans="1:9" ht="19.2">
      <c r="A73" s="60" t="s">
        <v>332</v>
      </c>
      <c r="B73" s="61" t="s">
        <v>33</v>
      </c>
      <c r="C73" s="62">
        <v>28228</v>
      </c>
      <c r="D73" s="57">
        <f t="shared" si="6"/>
        <v>21479.416666666668</v>
      </c>
      <c r="E73" s="64">
        <f t="shared" si="2"/>
        <v>1.32</v>
      </c>
      <c r="F73" s="86">
        <v>1.3505217925107429</v>
      </c>
      <c r="G73" s="86">
        <f t="shared" si="7"/>
        <v>20901.550909090907</v>
      </c>
    </row>
    <row r="74" spans="1:9" ht="19.2">
      <c r="A74" s="60" t="s">
        <v>333</v>
      </c>
      <c r="B74" s="61" t="s">
        <v>35</v>
      </c>
      <c r="C74" s="62">
        <v>23092</v>
      </c>
      <c r="D74" s="57">
        <f t="shared" si="6"/>
        <v>21474.916666666668</v>
      </c>
      <c r="E74" s="64">
        <f t="shared" si="2"/>
        <v>1.08</v>
      </c>
      <c r="F74" s="86">
        <v>1.1049723756906078</v>
      </c>
      <c r="G74" s="86">
        <f t="shared" si="7"/>
        <v>20898.259999999998</v>
      </c>
    </row>
    <row r="75" spans="1:9" ht="19.2">
      <c r="A75" s="60" t="s">
        <v>334</v>
      </c>
      <c r="B75" s="61" t="s">
        <v>36</v>
      </c>
      <c r="C75" s="62">
        <v>22287</v>
      </c>
      <c r="D75" s="57">
        <f t="shared" si="6"/>
        <v>21521</v>
      </c>
      <c r="E75" s="64">
        <f t="shared" si="2"/>
        <v>1.04</v>
      </c>
      <c r="F75" s="86">
        <v>1.0337630448127688</v>
      </c>
      <c r="G75" s="86">
        <f t="shared" si="7"/>
        <v>21559.099168646077</v>
      </c>
    </row>
    <row r="76" spans="1:9" ht="19.2">
      <c r="A76" s="60" t="s">
        <v>335</v>
      </c>
      <c r="B76" s="61" t="s">
        <v>37</v>
      </c>
      <c r="C76" s="62">
        <v>21651</v>
      </c>
      <c r="D76" s="57">
        <f t="shared" si="6"/>
        <v>21594.083333333332</v>
      </c>
      <c r="E76" s="64">
        <f t="shared" si="2"/>
        <v>1.01</v>
      </c>
      <c r="F76" s="86">
        <v>0.96009821976672804</v>
      </c>
      <c r="G76" s="86">
        <f t="shared" si="7"/>
        <v>22550.817774936062</v>
      </c>
    </row>
    <row r="77" spans="1:9" ht="19.2">
      <c r="A77" s="60" t="s">
        <v>336</v>
      </c>
      <c r="B77" s="61" t="s">
        <v>38</v>
      </c>
      <c r="C77" s="62">
        <v>21632</v>
      </c>
      <c r="D77" s="57">
        <f t="shared" si="6"/>
        <v>21698.916666666668</v>
      </c>
      <c r="E77" s="64">
        <f t="shared" si="2"/>
        <v>1</v>
      </c>
      <c r="F77" s="86">
        <v>0.94782074892572132</v>
      </c>
      <c r="G77" s="86">
        <f t="shared" si="7"/>
        <v>22822.880829015543</v>
      </c>
    </row>
    <row r="78" spans="1:9" ht="19.2">
      <c r="A78" s="60" t="s">
        <v>337</v>
      </c>
      <c r="B78" s="61" t="s">
        <v>19</v>
      </c>
      <c r="C78" s="62">
        <v>20071</v>
      </c>
      <c r="D78" s="57">
        <f t="shared" si="6"/>
        <v>21760.833333333332</v>
      </c>
      <c r="E78" s="64">
        <f t="shared" si="2"/>
        <v>0.93</v>
      </c>
      <c r="F78" s="86">
        <v>0.91098833640270116</v>
      </c>
      <c r="G78" s="86">
        <f t="shared" si="7"/>
        <v>22032.11522911051</v>
      </c>
    </row>
    <row r="79" spans="1:9" ht="19.2">
      <c r="A79" s="60" t="s">
        <v>338</v>
      </c>
      <c r="B79" s="61" t="s">
        <v>21</v>
      </c>
      <c r="C79" s="62">
        <v>19211</v>
      </c>
      <c r="D79" s="57">
        <f t="shared" si="6"/>
        <v>21810.916666666668</v>
      </c>
      <c r="E79" s="64">
        <f t="shared" si="2"/>
        <v>0.89</v>
      </c>
      <c r="F79" s="86">
        <v>0.88152240638428492</v>
      </c>
      <c r="G79" s="86">
        <f t="shared" si="7"/>
        <v>21792.979805013925</v>
      </c>
    </row>
    <row r="80" spans="1:9" ht="19.2">
      <c r="A80" s="60" t="s">
        <v>339</v>
      </c>
      <c r="B80" s="61" t="s">
        <v>23</v>
      </c>
      <c r="C80" s="62">
        <v>23032</v>
      </c>
      <c r="D80" s="57">
        <f t="shared" si="6"/>
        <v>21662.5</v>
      </c>
      <c r="E80" s="64">
        <f t="shared" si="2"/>
        <v>1.07</v>
      </c>
      <c r="F80" s="86">
        <v>1.0435850214855742</v>
      </c>
      <c r="G80" s="86">
        <f t="shared" si="7"/>
        <v>22070.075294117643</v>
      </c>
    </row>
    <row r="81" spans="1:7" ht="19.2">
      <c r="A81" s="60" t="s">
        <v>340</v>
      </c>
      <c r="B81" s="61" t="s">
        <v>25</v>
      </c>
      <c r="C81" s="62">
        <v>20386</v>
      </c>
      <c r="D81" s="57">
        <f t="shared" ref="D81:D101" si="8">AVERAGE(C70:C81)</f>
        <v>21740.583333333332</v>
      </c>
      <c r="E81" s="64">
        <f t="shared" si="2"/>
        <v>0.94000000000000006</v>
      </c>
      <c r="F81" s="86">
        <v>0.89871086556169433</v>
      </c>
      <c r="G81" s="86">
        <f t="shared" si="7"/>
        <v>22683.602459016394</v>
      </c>
    </row>
    <row r="82" spans="1:7" ht="19.2">
      <c r="A82" s="60" t="s">
        <v>341</v>
      </c>
      <c r="B82" s="61" t="s">
        <v>27</v>
      </c>
      <c r="C82" s="62">
        <v>21104</v>
      </c>
      <c r="D82" s="57">
        <f t="shared" si="8"/>
        <v>21794</v>
      </c>
      <c r="E82" s="64">
        <f t="shared" ref="E82:E101" si="9">ROUNDUP(C82/D82,2)</f>
        <v>0.97</v>
      </c>
      <c r="F82" s="86">
        <v>0.94536525475751987</v>
      </c>
      <c r="G82" s="86">
        <f t="shared" si="7"/>
        <v>22323.646753246754</v>
      </c>
    </row>
    <row r="83" spans="1:7" ht="19.2">
      <c r="A83" s="60" t="s">
        <v>342</v>
      </c>
      <c r="B83" s="61" t="s">
        <v>29</v>
      </c>
      <c r="C83" s="62">
        <v>19012</v>
      </c>
      <c r="D83" s="57">
        <f t="shared" si="8"/>
        <v>21815</v>
      </c>
      <c r="E83" s="64">
        <f t="shared" si="9"/>
        <v>0.88</v>
      </c>
      <c r="F83" s="86">
        <v>0.87415592387968089</v>
      </c>
      <c r="G83" s="86">
        <f t="shared" si="7"/>
        <v>21748.98033707865</v>
      </c>
    </row>
    <row r="84" spans="1:7" ht="19.2">
      <c r="A84" s="60" t="s">
        <v>343</v>
      </c>
      <c r="B84" s="61" t="s">
        <v>31</v>
      </c>
      <c r="C84" s="62">
        <v>22706</v>
      </c>
      <c r="D84" s="57">
        <f t="shared" si="8"/>
        <v>21867.666666666668</v>
      </c>
      <c r="E84" s="64">
        <f t="shared" si="9"/>
        <v>1.04</v>
      </c>
      <c r="F84" s="86">
        <v>1.0484960098219767</v>
      </c>
      <c r="G84" s="86">
        <f t="shared" si="7"/>
        <v>21655.781030444967</v>
      </c>
    </row>
    <row r="85" spans="1:7" ht="19.2">
      <c r="A85" s="60" t="s">
        <v>344</v>
      </c>
      <c r="B85" s="61" t="s">
        <v>33</v>
      </c>
      <c r="C85" s="62">
        <v>29184</v>
      </c>
      <c r="D85" s="57">
        <f t="shared" si="8"/>
        <v>21947.333333333332</v>
      </c>
      <c r="E85" s="64">
        <f t="shared" si="9"/>
        <v>1.33</v>
      </c>
      <c r="F85" s="86">
        <v>1.3505217925107429</v>
      </c>
      <c r="G85" s="86">
        <f t="shared" si="7"/>
        <v>21609.425454545453</v>
      </c>
    </row>
    <row r="86" spans="1:7" ht="19.2">
      <c r="A86" s="60" t="s">
        <v>345</v>
      </c>
      <c r="B86" s="61" t="s">
        <v>35</v>
      </c>
      <c r="C86" s="62">
        <v>24860</v>
      </c>
      <c r="D86" s="57">
        <f t="shared" si="8"/>
        <v>22094.666666666668</v>
      </c>
      <c r="E86" s="64">
        <f t="shared" si="9"/>
        <v>1.1300000000000001</v>
      </c>
      <c r="F86" s="86">
        <v>1.1049723756906078</v>
      </c>
      <c r="G86" s="86">
        <f t="shared" si="7"/>
        <v>22498.3</v>
      </c>
    </row>
    <row r="87" spans="1:7" ht="19.2">
      <c r="A87" s="60" t="s">
        <v>346</v>
      </c>
      <c r="B87" s="61" t="s">
        <v>36</v>
      </c>
      <c r="C87" s="62">
        <v>23791</v>
      </c>
      <c r="D87" s="57">
        <f t="shared" si="8"/>
        <v>22220</v>
      </c>
      <c r="E87" s="64">
        <f t="shared" si="9"/>
        <v>1.08</v>
      </c>
      <c r="F87" s="86">
        <v>1.0337630448127688</v>
      </c>
      <c r="G87" s="86">
        <f t="shared" si="7"/>
        <v>23013.978028503556</v>
      </c>
    </row>
    <row r="88" spans="1:7" ht="19.2">
      <c r="A88" s="60" t="s">
        <v>347</v>
      </c>
      <c r="B88" s="61" t="s">
        <v>37</v>
      </c>
      <c r="C88" s="62">
        <v>21786</v>
      </c>
      <c r="D88" s="57">
        <f t="shared" si="8"/>
        <v>22231.25</v>
      </c>
      <c r="E88" s="64">
        <f t="shared" si="9"/>
        <v>0.98</v>
      </c>
      <c r="F88" s="86">
        <v>0.96009821976672804</v>
      </c>
      <c r="G88" s="86">
        <f t="shared" si="7"/>
        <v>22691.428388746805</v>
      </c>
    </row>
    <row r="89" spans="1:7" ht="19.2">
      <c r="A89" s="60" t="s">
        <v>348</v>
      </c>
      <c r="B89" s="61" t="s">
        <v>38</v>
      </c>
      <c r="C89" s="62">
        <v>21661</v>
      </c>
      <c r="D89" s="57">
        <f t="shared" si="8"/>
        <v>22233.666666666668</v>
      </c>
      <c r="E89" s="64">
        <f t="shared" si="9"/>
        <v>0.98</v>
      </c>
      <c r="F89" s="86">
        <v>0.94782074892572132</v>
      </c>
      <c r="G89" s="86">
        <f t="shared" si="7"/>
        <v>22853.477331606216</v>
      </c>
    </row>
    <row r="90" spans="1:7" ht="19.2">
      <c r="A90" s="60" t="s">
        <v>349</v>
      </c>
      <c r="B90" s="61" t="s">
        <v>19</v>
      </c>
      <c r="C90" s="62">
        <v>20463</v>
      </c>
      <c r="D90" s="57">
        <f t="shared" si="8"/>
        <v>22266.333333333332</v>
      </c>
      <c r="E90" s="64">
        <f t="shared" si="9"/>
        <v>0.92</v>
      </c>
      <c r="F90" s="86">
        <v>0.91098833640270116</v>
      </c>
      <c r="G90" s="86">
        <f t="shared" si="7"/>
        <v>22462.417115902961</v>
      </c>
    </row>
    <row r="91" spans="1:7" ht="19.2">
      <c r="A91" s="60" t="s">
        <v>350</v>
      </c>
      <c r="B91" s="61" t="s">
        <v>21</v>
      </c>
      <c r="C91" s="62">
        <v>20446</v>
      </c>
      <c r="D91" s="57">
        <f t="shared" si="8"/>
        <v>22369.25</v>
      </c>
      <c r="E91" s="64">
        <f t="shared" si="9"/>
        <v>0.92</v>
      </c>
      <c r="F91" s="86">
        <v>0.88152240638428492</v>
      </c>
      <c r="G91" s="86">
        <f t="shared" si="7"/>
        <v>23193.965181058495</v>
      </c>
    </row>
    <row r="92" spans="1:7" ht="19.2">
      <c r="A92" s="60" t="s">
        <v>351</v>
      </c>
      <c r="B92" s="61" t="s">
        <v>23</v>
      </c>
      <c r="C92" s="62">
        <v>23556</v>
      </c>
      <c r="D92" s="57">
        <f t="shared" si="8"/>
        <v>22412.916666666668</v>
      </c>
      <c r="E92" s="64">
        <f t="shared" si="9"/>
        <v>1.06</v>
      </c>
      <c r="F92" s="86">
        <v>1.0435850214855742</v>
      </c>
      <c r="G92" s="86">
        <f t="shared" si="7"/>
        <v>22572.190588235288</v>
      </c>
    </row>
    <row r="93" spans="1:7" ht="19.2">
      <c r="A93" s="60" t="s">
        <v>352</v>
      </c>
      <c r="B93" s="61" t="s">
        <v>25</v>
      </c>
      <c r="C93" s="62">
        <v>20086</v>
      </c>
      <c r="D93" s="57">
        <f t="shared" si="8"/>
        <v>22387.916666666668</v>
      </c>
      <c r="E93" s="64">
        <f t="shared" si="9"/>
        <v>0.9</v>
      </c>
      <c r="F93" s="86">
        <v>0.89871086556169433</v>
      </c>
      <c r="G93" s="86">
        <f t="shared" si="7"/>
        <v>22349.790983606556</v>
      </c>
    </row>
    <row r="94" spans="1:7" ht="19.2">
      <c r="A94" s="60" t="s">
        <v>353</v>
      </c>
      <c r="B94" s="61" t="s">
        <v>27</v>
      </c>
      <c r="C94" s="62">
        <v>21831</v>
      </c>
      <c r="D94" s="57">
        <f t="shared" si="8"/>
        <v>22448.5</v>
      </c>
      <c r="E94" s="64">
        <f t="shared" si="9"/>
        <v>0.98</v>
      </c>
      <c r="F94" s="86">
        <v>0.94536525475751987</v>
      </c>
      <c r="G94" s="86">
        <f t="shared" si="7"/>
        <v>23092.661688311691</v>
      </c>
    </row>
    <row r="95" spans="1:7" ht="19.2">
      <c r="A95" s="60" t="s">
        <v>354</v>
      </c>
      <c r="B95" s="61" t="s">
        <v>29</v>
      </c>
      <c r="C95" s="62">
        <v>19487</v>
      </c>
      <c r="D95" s="57">
        <f t="shared" si="8"/>
        <v>22488.083333333332</v>
      </c>
      <c r="E95" s="64">
        <f t="shared" si="9"/>
        <v>0.87</v>
      </c>
      <c r="F95" s="86">
        <v>0.87415592387968089</v>
      </c>
      <c r="G95" s="86">
        <f t="shared" si="7"/>
        <v>22292.361657303369</v>
      </c>
    </row>
    <row r="96" spans="1:7" ht="19.2">
      <c r="A96" s="60" t="s">
        <v>355</v>
      </c>
      <c r="B96" s="61" t="s">
        <v>31</v>
      </c>
      <c r="C96" s="62">
        <v>24181</v>
      </c>
      <c r="D96" s="57">
        <f t="shared" si="8"/>
        <v>22611</v>
      </c>
      <c r="E96" s="64">
        <f t="shared" si="9"/>
        <v>1.07</v>
      </c>
      <c r="F96" s="86">
        <v>1.0484960098219767</v>
      </c>
      <c r="G96" s="86">
        <f t="shared" si="7"/>
        <v>23062.557962529274</v>
      </c>
    </row>
    <row r="97" spans="1:7" ht="19.2">
      <c r="A97" s="60" t="s">
        <v>356</v>
      </c>
      <c r="B97" s="61" t="s">
        <v>33</v>
      </c>
      <c r="C97" s="62">
        <v>30174</v>
      </c>
      <c r="D97" s="57">
        <f t="shared" si="8"/>
        <v>22693.5</v>
      </c>
      <c r="E97" s="64">
        <f t="shared" si="9"/>
        <v>1.33</v>
      </c>
      <c r="F97" s="86">
        <v>1.3505217925107429</v>
      </c>
      <c r="G97" s="86">
        <f t="shared" si="7"/>
        <v>22342.475454545453</v>
      </c>
    </row>
    <row r="98" spans="1:7" ht="19.2">
      <c r="A98" s="60" t="s">
        <v>357</v>
      </c>
      <c r="B98" s="61" t="s">
        <v>35</v>
      </c>
      <c r="C98" s="62">
        <v>25218</v>
      </c>
      <c r="D98" s="57">
        <f t="shared" si="8"/>
        <v>22723.333333333332</v>
      </c>
      <c r="E98" s="64">
        <f t="shared" si="9"/>
        <v>1.1100000000000001</v>
      </c>
      <c r="F98" s="86">
        <v>1.1049723756906078</v>
      </c>
      <c r="G98" s="86">
        <f t="shared" si="7"/>
        <v>22822.289999999997</v>
      </c>
    </row>
    <row r="99" spans="1:7" ht="19.2">
      <c r="A99" s="60" t="s">
        <v>358</v>
      </c>
      <c r="B99" s="61" t="s">
        <v>36</v>
      </c>
      <c r="C99" s="62">
        <v>24845</v>
      </c>
      <c r="D99" s="57">
        <f t="shared" si="8"/>
        <v>22811.166666666668</v>
      </c>
      <c r="E99" s="64">
        <f t="shared" si="9"/>
        <v>1.0900000000000001</v>
      </c>
      <c r="F99" s="86">
        <v>1.0337630448127688</v>
      </c>
      <c r="G99" s="86">
        <f t="shared" si="7"/>
        <v>24033.554038004746</v>
      </c>
    </row>
    <row r="100" spans="1:7" ht="19.2">
      <c r="A100" s="60" t="s">
        <v>359</v>
      </c>
      <c r="B100" s="61" t="s">
        <v>37</v>
      </c>
      <c r="C100" s="62">
        <v>22518</v>
      </c>
      <c r="D100" s="57">
        <f t="shared" si="8"/>
        <v>22872.166666666668</v>
      </c>
      <c r="E100" s="64">
        <f t="shared" si="9"/>
        <v>0.99</v>
      </c>
      <c r="F100" s="86">
        <v>0.96009821976672804</v>
      </c>
      <c r="G100" s="86">
        <f t="shared" si="7"/>
        <v>23453.850383631714</v>
      </c>
    </row>
    <row r="101" spans="1:7" ht="19.2">
      <c r="A101" s="60" t="s">
        <v>360</v>
      </c>
      <c r="B101" s="61" t="s">
        <v>38</v>
      </c>
      <c r="C101" s="62">
        <v>22739</v>
      </c>
      <c r="D101" s="57">
        <f t="shared" si="8"/>
        <v>22962</v>
      </c>
      <c r="E101" s="64">
        <f t="shared" si="9"/>
        <v>1</v>
      </c>
      <c r="F101" s="86">
        <v>0.94782074892572132</v>
      </c>
      <c r="G101" s="86">
        <f t="shared" si="7"/>
        <v>23990.823186528498</v>
      </c>
    </row>
    <row r="182" spans="18:18">
      <c r="R182" s="30" t="s">
        <v>385</v>
      </c>
    </row>
  </sheetData>
  <mergeCells count="1">
    <mergeCell ref="J40:U40"/>
  </mergeCells>
  <phoneticPr fontId="9"/>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95087-2661-4AFE-B0F6-7380515A04FF}">
  <dimension ref="A1:H94"/>
  <sheetViews>
    <sheetView topLeftCell="A76" workbookViewId="0">
      <selection activeCell="G94" sqref="G94"/>
    </sheetView>
  </sheetViews>
  <sheetFormatPr defaultRowHeight="14.4"/>
  <cols>
    <col min="2" max="2" width="12.33203125" customWidth="1"/>
    <col min="3" max="3" width="10.21875" customWidth="1"/>
    <col min="5" max="5" width="13.88671875" bestFit="1" customWidth="1"/>
    <col min="6" max="6" width="17.6640625" bestFit="1" customWidth="1"/>
    <col min="7" max="7" width="16.5546875" bestFit="1" customWidth="1"/>
    <col min="8" max="8" width="17.6640625" bestFit="1" customWidth="1"/>
  </cols>
  <sheetData>
    <row r="1" spans="1:6">
      <c r="A1" s="20" t="s">
        <v>386</v>
      </c>
    </row>
    <row r="3" spans="1:6" ht="18">
      <c r="A3" s="87" t="s">
        <v>387</v>
      </c>
      <c r="B3" s="87" t="s">
        <v>388</v>
      </c>
      <c r="C3" s="87" t="s">
        <v>389</v>
      </c>
      <c r="D3" s="87" t="s">
        <v>390</v>
      </c>
      <c r="E3" s="93" t="s">
        <v>447</v>
      </c>
      <c r="F3" s="63" t="s">
        <v>400</v>
      </c>
    </row>
    <row r="4" spans="1:6">
      <c r="A4">
        <v>1</v>
      </c>
      <c r="B4" t="s">
        <v>391</v>
      </c>
      <c r="C4" t="s">
        <v>392</v>
      </c>
      <c r="D4" s="88">
        <v>1788</v>
      </c>
      <c r="E4" s="94" t="str">
        <f>IF(D4&gt;=2000,"A",IF(D4&gt;=1500,"B",IF(D4 &gt;=1000,"C","D")))</f>
        <v>B</v>
      </c>
      <c r="F4" s="28" t="s">
        <v>401</v>
      </c>
    </row>
    <row r="5" spans="1:6">
      <c r="A5">
        <v>2</v>
      </c>
      <c r="B5" t="s">
        <v>393</v>
      </c>
      <c r="C5" t="s">
        <v>392</v>
      </c>
      <c r="D5" s="88">
        <v>1847</v>
      </c>
      <c r="E5" s="94" t="str">
        <f t="shared" ref="E5:E68" si="0">IF(D5&gt;=2000,"A",IF(D5&gt;=1500,"B",IF(D5 &gt;=1000,"C","D")))</f>
        <v>B</v>
      </c>
      <c r="F5" s="28" t="s">
        <v>402</v>
      </c>
    </row>
    <row r="6" spans="1:6">
      <c r="A6">
        <v>3</v>
      </c>
      <c r="B6" t="s">
        <v>393</v>
      </c>
      <c r="C6" t="s">
        <v>392</v>
      </c>
      <c r="D6" s="88">
        <v>1664</v>
      </c>
      <c r="E6" s="94" t="str">
        <f t="shared" si="0"/>
        <v>B</v>
      </c>
      <c r="F6" s="28" t="s">
        <v>403</v>
      </c>
    </row>
    <row r="7" spans="1:6">
      <c r="A7">
        <v>4</v>
      </c>
      <c r="B7" t="s">
        <v>391</v>
      </c>
      <c r="C7" t="s">
        <v>392</v>
      </c>
      <c r="D7" s="88">
        <v>1916</v>
      </c>
      <c r="E7" s="94" t="str">
        <f t="shared" si="0"/>
        <v>B</v>
      </c>
    </row>
    <row r="8" spans="1:6">
      <c r="A8">
        <v>5</v>
      </c>
      <c r="B8" t="s">
        <v>393</v>
      </c>
      <c r="C8" t="s">
        <v>392</v>
      </c>
      <c r="D8" s="88">
        <v>1446</v>
      </c>
      <c r="E8" s="94" t="str">
        <f t="shared" si="0"/>
        <v>C</v>
      </c>
      <c r="F8" s="28" t="s">
        <v>404</v>
      </c>
    </row>
    <row r="9" spans="1:6">
      <c r="A9">
        <v>6</v>
      </c>
      <c r="B9" t="s">
        <v>391</v>
      </c>
      <c r="C9" t="s">
        <v>392</v>
      </c>
      <c r="D9" s="88">
        <v>1427</v>
      </c>
      <c r="E9" s="94" t="str">
        <f t="shared" si="0"/>
        <v>C</v>
      </c>
      <c r="F9" s="28" t="s">
        <v>405</v>
      </c>
    </row>
    <row r="10" spans="1:6">
      <c r="A10">
        <v>7</v>
      </c>
      <c r="B10" t="s">
        <v>393</v>
      </c>
      <c r="C10" t="s">
        <v>392</v>
      </c>
      <c r="D10" s="88">
        <v>1647</v>
      </c>
      <c r="E10" s="94" t="str">
        <f t="shared" si="0"/>
        <v>B</v>
      </c>
      <c r="F10" s="28" t="s">
        <v>406</v>
      </c>
    </row>
    <row r="11" spans="1:6">
      <c r="A11">
        <v>8</v>
      </c>
      <c r="B11" t="s">
        <v>391</v>
      </c>
      <c r="C11" t="s">
        <v>392</v>
      </c>
      <c r="D11" s="88">
        <v>1845</v>
      </c>
      <c r="E11" s="94" t="str">
        <f t="shared" si="0"/>
        <v>B</v>
      </c>
      <c r="F11" s="28" t="s">
        <v>407</v>
      </c>
    </row>
    <row r="12" spans="1:6">
      <c r="A12">
        <v>9</v>
      </c>
      <c r="B12" t="s">
        <v>393</v>
      </c>
      <c r="C12" t="s">
        <v>392</v>
      </c>
      <c r="D12" s="88">
        <v>1710</v>
      </c>
      <c r="E12" s="94" t="str">
        <f t="shared" si="0"/>
        <v>B</v>
      </c>
    </row>
    <row r="13" spans="1:6">
      <c r="A13">
        <v>10</v>
      </c>
      <c r="B13" t="s">
        <v>391</v>
      </c>
      <c r="C13" t="s">
        <v>392</v>
      </c>
      <c r="D13" s="88">
        <v>1618</v>
      </c>
      <c r="E13" s="94" t="str">
        <f t="shared" si="0"/>
        <v>B</v>
      </c>
      <c r="F13" s="28" t="s">
        <v>408</v>
      </c>
    </row>
    <row r="14" spans="1:6">
      <c r="A14">
        <v>11</v>
      </c>
      <c r="B14" t="s">
        <v>393</v>
      </c>
      <c r="C14" t="s">
        <v>394</v>
      </c>
      <c r="D14" s="88">
        <v>1844</v>
      </c>
      <c r="E14" s="94" t="str">
        <f t="shared" si="0"/>
        <v>B</v>
      </c>
      <c r="F14" s="28" t="s">
        <v>409</v>
      </c>
    </row>
    <row r="15" spans="1:6">
      <c r="A15">
        <v>12</v>
      </c>
      <c r="B15" t="s">
        <v>391</v>
      </c>
      <c r="C15" t="s">
        <v>394</v>
      </c>
      <c r="D15" s="88">
        <v>1327</v>
      </c>
      <c r="E15" s="94" t="str">
        <f t="shared" si="0"/>
        <v>C</v>
      </c>
    </row>
    <row r="16" spans="1:6">
      <c r="A16">
        <v>13</v>
      </c>
      <c r="B16" t="s">
        <v>391</v>
      </c>
      <c r="C16" t="s">
        <v>394</v>
      </c>
      <c r="D16" s="88">
        <v>1543</v>
      </c>
      <c r="E16" s="94" t="str">
        <f t="shared" si="0"/>
        <v>B</v>
      </c>
      <c r="F16" s="28" t="s">
        <v>410</v>
      </c>
    </row>
    <row r="17" spans="1:7">
      <c r="A17">
        <v>14</v>
      </c>
      <c r="B17" t="s">
        <v>393</v>
      </c>
      <c r="C17" t="s">
        <v>394</v>
      </c>
      <c r="D17" s="88">
        <v>2088</v>
      </c>
      <c r="E17" s="94" t="str">
        <f t="shared" si="0"/>
        <v>A</v>
      </c>
      <c r="F17" s="30" t="s">
        <v>411</v>
      </c>
      <c r="G17" s="28" t="s">
        <v>413</v>
      </c>
    </row>
    <row r="18" spans="1:7">
      <c r="A18">
        <v>15</v>
      </c>
      <c r="B18" t="s">
        <v>391</v>
      </c>
      <c r="C18" t="s">
        <v>394</v>
      </c>
      <c r="D18" s="88">
        <v>1306</v>
      </c>
      <c r="E18" s="94" t="str">
        <f t="shared" si="0"/>
        <v>C</v>
      </c>
      <c r="F18" s="30" t="s">
        <v>412</v>
      </c>
      <c r="G18" s="28" t="s">
        <v>414</v>
      </c>
    </row>
    <row r="19" spans="1:7">
      <c r="A19">
        <v>16</v>
      </c>
      <c r="B19" t="s">
        <v>391</v>
      </c>
      <c r="C19" t="s">
        <v>394</v>
      </c>
      <c r="D19" s="88">
        <v>1115</v>
      </c>
      <c r="E19" s="94" t="str">
        <f t="shared" si="0"/>
        <v>C</v>
      </c>
    </row>
    <row r="20" spans="1:7">
      <c r="A20">
        <v>17</v>
      </c>
      <c r="B20" t="s">
        <v>391</v>
      </c>
      <c r="C20" t="s">
        <v>394</v>
      </c>
      <c r="D20" s="88">
        <v>1283</v>
      </c>
      <c r="E20" s="94" t="str">
        <f t="shared" si="0"/>
        <v>C</v>
      </c>
      <c r="F20" s="28" t="s">
        <v>415</v>
      </c>
    </row>
    <row r="21" spans="1:7">
      <c r="A21">
        <v>18</v>
      </c>
      <c r="B21" t="s">
        <v>393</v>
      </c>
      <c r="C21" t="s">
        <v>394</v>
      </c>
      <c r="D21" s="88">
        <v>1810</v>
      </c>
      <c r="E21" s="94" t="str">
        <f t="shared" si="0"/>
        <v>B</v>
      </c>
      <c r="F21" s="28" t="s">
        <v>416</v>
      </c>
    </row>
    <row r="22" spans="1:7">
      <c r="A22">
        <v>19</v>
      </c>
      <c r="B22" t="s">
        <v>391</v>
      </c>
      <c r="C22" t="s">
        <v>394</v>
      </c>
      <c r="D22" s="88">
        <v>1812</v>
      </c>
      <c r="E22" s="94" t="str">
        <f>IF(D22&gt;=2000,"A",IF(D22&gt;=1500,"B",IF(D22 &gt;=1000,"C","D")))</f>
        <v>B</v>
      </c>
    </row>
    <row r="23" spans="1:7">
      <c r="A23">
        <v>20</v>
      </c>
      <c r="B23" t="s">
        <v>393</v>
      </c>
      <c r="C23" t="s">
        <v>394</v>
      </c>
      <c r="D23" s="88">
        <v>2058</v>
      </c>
      <c r="E23" s="94" t="str">
        <f t="shared" si="0"/>
        <v>A</v>
      </c>
      <c r="F23" s="28" t="s">
        <v>417</v>
      </c>
    </row>
    <row r="24" spans="1:7">
      <c r="A24">
        <v>21</v>
      </c>
      <c r="B24" t="s">
        <v>393</v>
      </c>
      <c r="C24" t="s">
        <v>395</v>
      </c>
      <c r="D24" s="88">
        <v>1538</v>
      </c>
      <c r="E24" s="94" t="str">
        <f t="shared" si="0"/>
        <v>B</v>
      </c>
    </row>
    <row r="25" spans="1:7">
      <c r="A25">
        <v>22</v>
      </c>
      <c r="B25" t="s">
        <v>391</v>
      </c>
      <c r="C25" t="s">
        <v>395</v>
      </c>
      <c r="D25" s="88">
        <v>1436</v>
      </c>
      <c r="E25" s="94" t="str">
        <f t="shared" si="0"/>
        <v>C</v>
      </c>
      <c r="F25" s="30" t="s">
        <v>418</v>
      </c>
    </row>
    <row r="26" spans="1:7">
      <c r="A26">
        <v>23</v>
      </c>
      <c r="B26" t="s">
        <v>393</v>
      </c>
      <c r="C26" t="s">
        <v>395</v>
      </c>
      <c r="D26" s="88">
        <v>1673</v>
      </c>
      <c r="E26" s="94" t="str">
        <f t="shared" si="0"/>
        <v>B</v>
      </c>
    </row>
    <row r="27" spans="1:7">
      <c r="A27">
        <v>24</v>
      </c>
      <c r="B27" t="s">
        <v>391</v>
      </c>
      <c r="C27" t="s">
        <v>395</v>
      </c>
      <c r="D27" s="88">
        <v>1311</v>
      </c>
      <c r="E27" s="94" t="str">
        <f t="shared" si="0"/>
        <v>C</v>
      </c>
      <c r="F27" s="30" t="s">
        <v>425</v>
      </c>
    </row>
    <row r="28" spans="1:7">
      <c r="A28">
        <v>25</v>
      </c>
      <c r="B28" t="s">
        <v>391</v>
      </c>
      <c r="C28" t="s">
        <v>395</v>
      </c>
      <c r="D28" s="88">
        <v>1983</v>
      </c>
      <c r="E28" s="94" t="str">
        <f t="shared" si="0"/>
        <v>B</v>
      </c>
      <c r="F28" s="20" t="s">
        <v>428</v>
      </c>
    </row>
    <row r="29" spans="1:7">
      <c r="A29">
        <v>26</v>
      </c>
      <c r="B29" t="s">
        <v>393</v>
      </c>
      <c r="C29" t="s">
        <v>395</v>
      </c>
      <c r="D29" s="88">
        <v>1862</v>
      </c>
      <c r="E29" s="94" t="str">
        <f t="shared" si="0"/>
        <v>B</v>
      </c>
      <c r="F29" s="28" t="s">
        <v>426</v>
      </c>
    </row>
    <row r="30" spans="1:7">
      <c r="A30">
        <v>27</v>
      </c>
      <c r="B30" t="s">
        <v>391</v>
      </c>
      <c r="C30" t="s">
        <v>395</v>
      </c>
      <c r="D30" s="88">
        <v>2230</v>
      </c>
      <c r="E30" s="94" t="str">
        <f t="shared" si="0"/>
        <v>A</v>
      </c>
      <c r="F30" s="28" t="s">
        <v>427</v>
      </c>
    </row>
    <row r="31" spans="1:7">
      <c r="A31">
        <v>28</v>
      </c>
      <c r="B31" t="s">
        <v>393</v>
      </c>
      <c r="C31" t="s">
        <v>395</v>
      </c>
      <c r="D31" s="88">
        <v>1914</v>
      </c>
      <c r="E31" s="94" t="str">
        <f t="shared" si="0"/>
        <v>B</v>
      </c>
      <c r="F31" s="28" t="s">
        <v>429</v>
      </c>
    </row>
    <row r="32" spans="1:7">
      <c r="A32">
        <v>29</v>
      </c>
      <c r="B32" t="s">
        <v>393</v>
      </c>
      <c r="C32" t="s">
        <v>395</v>
      </c>
      <c r="D32" s="88">
        <v>1344</v>
      </c>
      <c r="E32" s="94" t="str">
        <f t="shared" si="0"/>
        <v>C</v>
      </c>
    </row>
    <row r="33" spans="1:7">
      <c r="A33">
        <v>30</v>
      </c>
      <c r="B33" t="s">
        <v>393</v>
      </c>
      <c r="C33" t="s">
        <v>395</v>
      </c>
      <c r="D33" s="88">
        <v>1545</v>
      </c>
      <c r="E33" s="94" t="str">
        <f t="shared" si="0"/>
        <v>B</v>
      </c>
      <c r="F33" s="20" t="s">
        <v>430</v>
      </c>
    </row>
    <row r="34" spans="1:7" ht="18">
      <c r="A34">
        <v>31</v>
      </c>
      <c r="B34" t="s">
        <v>391</v>
      </c>
      <c r="C34" t="s">
        <v>396</v>
      </c>
      <c r="D34" s="88">
        <v>1400</v>
      </c>
      <c r="E34" s="94" t="str">
        <f t="shared" si="0"/>
        <v>C</v>
      </c>
      <c r="F34" s="15" t="s">
        <v>431</v>
      </c>
    </row>
    <row r="35" spans="1:7" ht="18">
      <c r="A35">
        <v>32</v>
      </c>
      <c r="B35" t="s">
        <v>393</v>
      </c>
      <c r="C35" t="s">
        <v>396</v>
      </c>
      <c r="D35" s="88">
        <v>1230</v>
      </c>
      <c r="E35" s="94" t="str">
        <f t="shared" si="0"/>
        <v>C</v>
      </c>
      <c r="F35" s="15" t="s">
        <v>432</v>
      </c>
    </row>
    <row r="36" spans="1:7" ht="18">
      <c r="A36">
        <v>33</v>
      </c>
      <c r="B36" t="s">
        <v>391</v>
      </c>
      <c r="C36" t="s">
        <v>396</v>
      </c>
      <c r="D36" s="88">
        <v>1242</v>
      </c>
      <c r="E36" s="94" t="str">
        <f t="shared" si="0"/>
        <v>C</v>
      </c>
      <c r="F36" s="15" t="s">
        <v>433</v>
      </c>
    </row>
    <row r="37" spans="1:7" ht="18">
      <c r="A37">
        <v>34</v>
      </c>
      <c r="B37" t="s">
        <v>391</v>
      </c>
      <c r="C37" t="s">
        <v>396</v>
      </c>
      <c r="D37" s="88">
        <v>1869</v>
      </c>
      <c r="E37" s="94" t="str">
        <f t="shared" si="0"/>
        <v>B</v>
      </c>
      <c r="F37" s="15" t="s">
        <v>434</v>
      </c>
    </row>
    <row r="38" spans="1:7" ht="18">
      <c r="A38">
        <v>35</v>
      </c>
      <c r="B38" t="s">
        <v>391</v>
      </c>
      <c r="C38" t="s">
        <v>396</v>
      </c>
      <c r="D38" s="88">
        <v>1202</v>
      </c>
      <c r="E38" s="94" t="str">
        <f t="shared" si="0"/>
        <v>C</v>
      </c>
      <c r="F38" s="63" t="s">
        <v>435</v>
      </c>
    </row>
    <row r="39" spans="1:7" ht="18">
      <c r="A39">
        <v>36</v>
      </c>
      <c r="B39" t="s">
        <v>393</v>
      </c>
      <c r="C39" t="s">
        <v>396</v>
      </c>
      <c r="D39" s="88">
        <v>1449</v>
      </c>
      <c r="E39" s="94" t="str">
        <f t="shared" si="0"/>
        <v>C</v>
      </c>
      <c r="F39" s="92" t="s">
        <v>436</v>
      </c>
    </row>
    <row r="40" spans="1:7">
      <c r="A40">
        <v>37</v>
      </c>
      <c r="B40" t="s">
        <v>393</v>
      </c>
      <c r="C40" t="s">
        <v>396</v>
      </c>
      <c r="D40" s="88">
        <v>1488</v>
      </c>
      <c r="E40" s="94" t="str">
        <f>IF(D40&gt;=2000,"A",IF(D40&gt;=1500,"B",IF(D40 &gt;=1000,"C","D")))</f>
        <v>C</v>
      </c>
    </row>
    <row r="41" spans="1:7">
      <c r="A41">
        <v>38</v>
      </c>
      <c r="B41" t="s">
        <v>391</v>
      </c>
      <c r="C41" t="s">
        <v>396</v>
      </c>
      <c r="D41" s="88">
        <v>1528</v>
      </c>
      <c r="E41" s="94" t="str">
        <f t="shared" si="0"/>
        <v>B</v>
      </c>
      <c r="F41" s="30" t="s">
        <v>437</v>
      </c>
    </row>
    <row r="42" spans="1:7">
      <c r="A42">
        <v>39</v>
      </c>
      <c r="B42" t="s">
        <v>391</v>
      </c>
      <c r="C42" t="s">
        <v>396</v>
      </c>
      <c r="D42" s="88">
        <v>1755</v>
      </c>
      <c r="E42" s="94" t="str">
        <f t="shared" si="0"/>
        <v>B</v>
      </c>
      <c r="F42" s="28" t="s">
        <v>446</v>
      </c>
    </row>
    <row r="43" spans="1:7">
      <c r="A43">
        <v>40</v>
      </c>
      <c r="B43" t="s">
        <v>391</v>
      </c>
      <c r="C43" t="s">
        <v>396</v>
      </c>
      <c r="D43" s="88">
        <v>1298</v>
      </c>
      <c r="E43" s="94" t="str">
        <f t="shared" si="0"/>
        <v>C</v>
      </c>
      <c r="F43" s="28" t="s">
        <v>438</v>
      </c>
      <c r="G43" s="2" t="s">
        <v>439</v>
      </c>
    </row>
    <row r="44" spans="1:7">
      <c r="A44">
        <v>41</v>
      </c>
      <c r="B44" t="s">
        <v>391</v>
      </c>
      <c r="C44" t="s">
        <v>397</v>
      </c>
      <c r="D44" s="88">
        <v>1111</v>
      </c>
      <c r="E44" s="94" t="str">
        <f t="shared" si="0"/>
        <v>C</v>
      </c>
      <c r="F44" s="28" t="s">
        <v>440</v>
      </c>
      <c r="G44" s="2" t="s">
        <v>443</v>
      </c>
    </row>
    <row r="45" spans="1:7">
      <c r="A45">
        <v>42</v>
      </c>
      <c r="B45" t="s">
        <v>393</v>
      </c>
      <c r="C45" t="s">
        <v>397</v>
      </c>
      <c r="D45" s="88">
        <v>1626</v>
      </c>
      <c r="E45" s="94" t="str">
        <f t="shared" si="0"/>
        <v>B</v>
      </c>
      <c r="F45" s="28" t="s">
        <v>441</v>
      </c>
      <c r="G45" s="2" t="s">
        <v>444</v>
      </c>
    </row>
    <row r="46" spans="1:7">
      <c r="A46">
        <v>43</v>
      </c>
      <c r="B46" t="s">
        <v>391</v>
      </c>
      <c r="C46" t="s">
        <v>397</v>
      </c>
      <c r="D46" s="88">
        <v>1161</v>
      </c>
      <c r="E46" s="94" t="str">
        <f t="shared" si="0"/>
        <v>C</v>
      </c>
      <c r="F46" s="28" t="s">
        <v>442</v>
      </c>
      <c r="G46" s="2" t="s">
        <v>445</v>
      </c>
    </row>
    <row r="47" spans="1:7">
      <c r="A47">
        <v>44</v>
      </c>
      <c r="B47" t="s">
        <v>391</v>
      </c>
      <c r="C47" t="s">
        <v>397</v>
      </c>
      <c r="D47" s="88">
        <v>1641</v>
      </c>
      <c r="E47" s="94" t="str">
        <f t="shared" si="0"/>
        <v>B</v>
      </c>
    </row>
    <row r="48" spans="1:7">
      <c r="A48">
        <v>45</v>
      </c>
      <c r="B48" t="s">
        <v>393</v>
      </c>
      <c r="C48" t="s">
        <v>397</v>
      </c>
      <c r="D48" s="88">
        <v>1870</v>
      </c>
      <c r="E48" s="94" t="str">
        <f t="shared" si="0"/>
        <v>B</v>
      </c>
    </row>
    <row r="49" spans="1:5">
      <c r="A49">
        <v>46</v>
      </c>
      <c r="B49" t="s">
        <v>391</v>
      </c>
      <c r="C49" t="s">
        <v>397</v>
      </c>
      <c r="D49" s="88">
        <v>1911</v>
      </c>
      <c r="E49" s="94" t="str">
        <f t="shared" si="0"/>
        <v>B</v>
      </c>
    </row>
    <row r="50" spans="1:5">
      <c r="A50">
        <v>47</v>
      </c>
      <c r="B50" t="s">
        <v>393</v>
      </c>
      <c r="C50" t="s">
        <v>397</v>
      </c>
      <c r="D50" s="88">
        <v>1787</v>
      </c>
      <c r="E50" s="94" t="str">
        <f t="shared" si="0"/>
        <v>B</v>
      </c>
    </row>
    <row r="51" spans="1:5">
      <c r="A51">
        <v>48</v>
      </c>
      <c r="B51" t="s">
        <v>393</v>
      </c>
      <c r="C51" t="s">
        <v>397</v>
      </c>
      <c r="D51" s="88">
        <v>2001</v>
      </c>
      <c r="E51" s="94" t="str">
        <f t="shared" si="0"/>
        <v>A</v>
      </c>
    </row>
    <row r="52" spans="1:5">
      <c r="A52">
        <v>49</v>
      </c>
      <c r="B52" t="s">
        <v>391</v>
      </c>
      <c r="C52" t="s">
        <v>397</v>
      </c>
      <c r="D52" s="88">
        <v>1218</v>
      </c>
      <c r="E52" s="94" t="str">
        <f t="shared" si="0"/>
        <v>C</v>
      </c>
    </row>
    <row r="53" spans="1:5">
      <c r="A53">
        <v>50</v>
      </c>
      <c r="B53" t="s">
        <v>391</v>
      </c>
      <c r="C53" t="s">
        <v>397</v>
      </c>
      <c r="D53" s="88">
        <v>1414</v>
      </c>
      <c r="E53" s="94" t="str">
        <f t="shared" si="0"/>
        <v>C</v>
      </c>
    </row>
    <row r="54" spans="1:5">
      <c r="A54">
        <v>51</v>
      </c>
      <c r="B54" t="s">
        <v>391</v>
      </c>
      <c r="C54" t="s">
        <v>398</v>
      </c>
      <c r="D54" s="88">
        <v>1547</v>
      </c>
      <c r="E54" s="94" t="str">
        <f t="shared" si="0"/>
        <v>B</v>
      </c>
    </row>
    <row r="55" spans="1:5">
      <c r="A55">
        <v>52</v>
      </c>
      <c r="B55" t="s">
        <v>391</v>
      </c>
      <c r="C55" t="s">
        <v>398</v>
      </c>
      <c r="D55" s="88">
        <v>1106</v>
      </c>
      <c r="E55" s="94" t="str">
        <f t="shared" si="0"/>
        <v>C</v>
      </c>
    </row>
    <row r="56" spans="1:5">
      <c r="A56">
        <v>53</v>
      </c>
      <c r="B56" t="s">
        <v>393</v>
      </c>
      <c r="C56" t="s">
        <v>398</v>
      </c>
      <c r="D56" s="88">
        <v>1812</v>
      </c>
      <c r="E56" s="94" t="str">
        <f t="shared" si="0"/>
        <v>B</v>
      </c>
    </row>
    <row r="57" spans="1:5">
      <c r="A57">
        <v>54</v>
      </c>
      <c r="B57" t="s">
        <v>391</v>
      </c>
      <c r="C57" t="s">
        <v>398</v>
      </c>
      <c r="D57" s="88">
        <v>1632</v>
      </c>
      <c r="E57" s="94" t="str">
        <f t="shared" si="0"/>
        <v>B</v>
      </c>
    </row>
    <row r="58" spans="1:5">
      <c r="A58">
        <v>55</v>
      </c>
      <c r="B58" t="s">
        <v>393</v>
      </c>
      <c r="C58" t="s">
        <v>398</v>
      </c>
      <c r="D58" s="88">
        <v>1199</v>
      </c>
      <c r="E58" s="94" t="str">
        <f>IF(D58&gt;=2000,"A",IF(D58&gt;=1500,"B",IF(D58 &gt;=1000,"C","D")))</f>
        <v>C</v>
      </c>
    </row>
    <row r="59" spans="1:5">
      <c r="A59">
        <v>56</v>
      </c>
      <c r="B59" t="s">
        <v>391</v>
      </c>
      <c r="C59" t="s">
        <v>398</v>
      </c>
      <c r="D59" s="88">
        <v>1754</v>
      </c>
      <c r="E59" s="94" t="str">
        <f t="shared" si="0"/>
        <v>B</v>
      </c>
    </row>
    <row r="60" spans="1:5">
      <c r="A60">
        <v>57</v>
      </c>
      <c r="B60" t="s">
        <v>391</v>
      </c>
      <c r="C60" t="s">
        <v>398</v>
      </c>
      <c r="D60" s="88">
        <v>1513</v>
      </c>
      <c r="E60" s="94" t="str">
        <f t="shared" si="0"/>
        <v>B</v>
      </c>
    </row>
    <row r="61" spans="1:5">
      <c r="A61">
        <v>58</v>
      </c>
      <c r="B61" t="s">
        <v>393</v>
      </c>
      <c r="C61" t="s">
        <v>398</v>
      </c>
      <c r="D61" s="88">
        <v>1655</v>
      </c>
      <c r="E61" s="94" t="str">
        <f t="shared" si="0"/>
        <v>B</v>
      </c>
    </row>
    <row r="62" spans="1:5">
      <c r="A62">
        <v>59</v>
      </c>
      <c r="B62" t="s">
        <v>393</v>
      </c>
      <c r="C62" t="s">
        <v>398</v>
      </c>
      <c r="D62" s="88">
        <v>1423</v>
      </c>
      <c r="E62" s="94" t="str">
        <f t="shared" si="0"/>
        <v>C</v>
      </c>
    </row>
    <row r="63" spans="1:5">
      <c r="A63">
        <v>60</v>
      </c>
      <c r="B63" t="s">
        <v>391</v>
      </c>
      <c r="C63" t="s">
        <v>398</v>
      </c>
      <c r="D63" s="88">
        <v>1645</v>
      </c>
      <c r="E63" s="94" t="str">
        <f t="shared" si="0"/>
        <v>B</v>
      </c>
    </row>
    <row r="64" spans="1:5">
      <c r="A64">
        <v>61</v>
      </c>
      <c r="B64" t="s">
        <v>393</v>
      </c>
      <c r="C64" t="s">
        <v>399</v>
      </c>
      <c r="D64" s="88">
        <v>2215</v>
      </c>
      <c r="E64" s="94" t="str">
        <f t="shared" si="0"/>
        <v>A</v>
      </c>
    </row>
    <row r="65" spans="1:8">
      <c r="A65">
        <v>62</v>
      </c>
      <c r="B65" t="s">
        <v>393</v>
      </c>
      <c r="C65" t="s">
        <v>399</v>
      </c>
      <c r="D65" s="88">
        <v>1346</v>
      </c>
      <c r="E65" s="94" t="str">
        <f t="shared" si="0"/>
        <v>C</v>
      </c>
    </row>
    <row r="66" spans="1:8">
      <c r="A66">
        <v>63</v>
      </c>
      <c r="B66" t="s">
        <v>393</v>
      </c>
      <c r="C66" t="s">
        <v>399</v>
      </c>
      <c r="D66" s="88">
        <v>1490</v>
      </c>
      <c r="E66" s="94" t="str">
        <f t="shared" si="0"/>
        <v>C</v>
      </c>
    </row>
    <row r="67" spans="1:8">
      <c r="A67">
        <v>64</v>
      </c>
      <c r="B67" t="s">
        <v>391</v>
      </c>
      <c r="C67" t="s">
        <v>399</v>
      </c>
      <c r="D67" s="88">
        <v>2155</v>
      </c>
      <c r="E67" s="94" t="str">
        <f t="shared" si="0"/>
        <v>A</v>
      </c>
    </row>
    <row r="68" spans="1:8">
      <c r="A68">
        <v>65</v>
      </c>
      <c r="B68" t="s">
        <v>393</v>
      </c>
      <c r="C68" t="s">
        <v>399</v>
      </c>
      <c r="D68" s="88">
        <v>1524</v>
      </c>
      <c r="E68" s="94" t="str">
        <f t="shared" si="0"/>
        <v>B</v>
      </c>
    </row>
    <row r="69" spans="1:8">
      <c r="A69">
        <v>66</v>
      </c>
      <c r="B69" t="s">
        <v>391</v>
      </c>
      <c r="C69" t="s">
        <v>399</v>
      </c>
      <c r="D69" s="88">
        <v>1653</v>
      </c>
      <c r="E69" s="94" t="str">
        <f t="shared" ref="E69:E73" si="1">IF(D69&gt;=2000,"A",IF(D69&gt;=1500,"B",IF(D69 &gt;=1000,"C","D")))</f>
        <v>B</v>
      </c>
    </row>
    <row r="70" spans="1:8">
      <c r="A70">
        <v>67</v>
      </c>
      <c r="B70" t="s">
        <v>391</v>
      </c>
      <c r="C70" t="s">
        <v>399</v>
      </c>
      <c r="D70" s="88">
        <v>1904</v>
      </c>
      <c r="E70" s="94" t="str">
        <f t="shared" si="1"/>
        <v>B</v>
      </c>
    </row>
    <row r="71" spans="1:8">
      <c r="A71">
        <v>68</v>
      </c>
      <c r="B71" t="s">
        <v>391</v>
      </c>
      <c r="C71" t="s">
        <v>399</v>
      </c>
      <c r="D71" s="88">
        <v>1106</v>
      </c>
      <c r="E71" s="94" t="str">
        <f t="shared" si="1"/>
        <v>C</v>
      </c>
    </row>
    <row r="72" spans="1:8">
      <c r="A72">
        <v>69</v>
      </c>
      <c r="B72" t="s">
        <v>391</v>
      </c>
      <c r="C72" t="s">
        <v>399</v>
      </c>
      <c r="D72" s="88">
        <v>1528</v>
      </c>
      <c r="E72" s="94" t="str">
        <f t="shared" si="1"/>
        <v>B</v>
      </c>
    </row>
    <row r="73" spans="1:8">
      <c r="A73">
        <v>70</v>
      </c>
      <c r="B73" t="s">
        <v>391</v>
      </c>
      <c r="C73" t="s">
        <v>399</v>
      </c>
      <c r="D73" s="88">
        <v>1654</v>
      </c>
      <c r="E73" s="94" t="str">
        <f t="shared" si="1"/>
        <v>B</v>
      </c>
    </row>
    <row r="77" spans="1:8">
      <c r="E77" s="37" t="s">
        <v>635</v>
      </c>
    </row>
    <row r="79" spans="1:8">
      <c r="A79" s="65" t="s">
        <v>458</v>
      </c>
      <c r="B79" s="42" t="s">
        <v>459</v>
      </c>
      <c r="C79" s="42" t="s">
        <v>460</v>
      </c>
      <c r="E79" s="89" t="s">
        <v>419</v>
      </c>
      <c r="F79" t="s">
        <v>467</v>
      </c>
      <c r="G79" t="s">
        <v>465</v>
      </c>
      <c r="H79" t="s">
        <v>466</v>
      </c>
    </row>
    <row r="80" spans="1:8">
      <c r="A80" s="23">
        <v>1</v>
      </c>
      <c r="B80" s="22" t="s">
        <v>462</v>
      </c>
      <c r="C80" s="23">
        <v>724</v>
      </c>
      <c r="E80" s="90" t="s">
        <v>461</v>
      </c>
      <c r="F80">
        <v>7</v>
      </c>
      <c r="G80">
        <v>5094</v>
      </c>
      <c r="H80" s="98">
        <v>727.71428571428567</v>
      </c>
    </row>
    <row r="81" spans="1:8">
      <c r="A81" s="23">
        <v>2</v>
      </c>
      <c r="B81" s="22" t="s">
        <v>464</v>
      </c>
      <c r="C81" s="23">
        <v>715</v>
      </c>
      <c r="E81" s="90" t="s">
        <v>463</v>
      </c>
      <c r="F81">
        <v>8</v>
      </c>
      <c r="G81">
        <v>6262</v>
      </c>
      <c r="H81" s="98">
        <v>782.75</v>
      </c>
    </row>
    <row r="82" spans="1:8">
      <c r="A82" s="23">
        <v>3</v>
      </c>
      <c r="B82" s="22" t="s">
        <v>462</v>
      </c>
      <c r="C82" s="23">
        <v>674</v>
      </c>
      <c r="E82" s="90" t="s">
        <v>422</v>
      </c>
      <c r="F82">
        <v>15</v>
      </c>
      <c r="G82">
        <v>11356</v>
      </c>
      <c r="H82" s="98">
        <v>757.06666666666672</v>
      </c>
    </row>
    <row r="83" spans="1:8">
      <c r="A83" s="23">
        <v>4</v>
      </c>
      <c r="B83" s="22" t="s">
        <v>464</v>
      </c>
      <c r="C83" s="23">
        <v>743</v>
      </c>
    </row>
    <row r="84" spans="1:8">
      <c r="A84" s="23">
        <v>5</v>
      </c>
      <c r="B84" s="22" t="s">
        <v>464</v>
      </c>
      <c r="C84" s="23">
        <v>882</v>
      </c>
    </row>
    <row r="85" spans="1:8">
      <c r="A85" s="23">
        <v>6</v>
      </c>
      <c r="B85" s="22" t="s">
        <v>462</v>
      </c>
      <c r="C85" s="23">
        <v>758</v>
      </c>
    </row>
    <row r="86" spans="1:8">
      <c r="A86" s="23">
        <v>7</v>
      </c>
      <c r="B86" s="22" t="s">
        <v>464</v>
      </c>
      <c r="C86" s="23">
        <v>820</v>
      </c>
    </row>
    <row r="87" spans="1:8">
      <c r="A87" s="23">
        <v>8</v>
      </c>
      <c r="B87" s="22" t="s">
        <v>464</v>
      </c>
      <c r="C87" s="23">
        <v>803</v>
      </c>
    </row>
    <row r="88" spans="1:8">
      <c r="A88" s="23">
        <v>9</v>
      </c>
      <c r="B88" s="22" t="s">
        <v>464</v>
      </c>
      <c r="C88" s="23">
        <v>741</v>
      </c>
    </row>
    <row r="89" spans="1:8">
      <c r="A89" s="23">
        <v>10</v>
      </c>
      <c r="B89" s="22" t="s">
        <v>462</v>
      </c>
      <c r="C89" s="23">
        <v>789</v>
      </c>
    </row>
    <row r="90" spans="1:8">
      <c r="A90" s="23">
        <v>11</v>
      </c>
      <c r="B90" s="22" t="s">
        <v>462</v>
      </c>
      <c r="C90" s="23">
        <v>714</v>
      </c>
    </row>
    <row r="91" spans="1:8">
      <c r="A91" s="23">
        <v>12</v>
      </c>
      <c r="B91" s="22" t="s">
        <v>464</v>
      </c>
      <c r="C91" s="23">
        <v>730</v>
      </c>
    </row>
    <row r="92" spans="1:8">
      <c r="A92" s="23">
        <v>13</v>
      </c>
      <c r="B92" s="22" t="s">
        <v>462</v>
      </c>
      <c r="C92" s="23">
        <v>641</v>
      </c>
    </row>
    <row r="93" spans="1:8">
      <c r="A93" s="23">
        <v>14</v>
      </c>
      <c r="B93" s="22" t="s">
        <v>462</v>
      </c>
      <c r="C93" s="23">
        <v>794</v>
      </c>
    </row>
    <row r="94" spans="1:8">
      <c r="A94" s="23">
        <v>15</v>
      </c>
      <c r="B94" s="22" t="s">
        <v>464</v>
      </c>
      <c r="C94" s="23">
        <v>828</v>
      </c>
    </row>
  </sheetData>
  <phoneticPr fontId="9"/>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5FEDF-2DD7-4BB3-9D8B-27A56FD0EE3E}">
  <dimension ref="A3:H18"/>
  <sheetViews>
    <sheetView workbookViewId="0">
      <selection activeCell="I37" sqref="I37"/>
    </sheetView>
  </sheetViews>
  <sheetFormatPr defaultRowHeight="14.4"/>
  <cols>
    <col min="1" max="1" width="18.88671875" bestFit="1" customWidth="1"/>
    <col min="2" max="2" width="12.21875" bestFit="1" customWidth="1"/>
    <col min="3" max="4" width="7.5546875" bestFit="1" customWidth="1"/>
    <col min="5" max="5" width="8.5546875" bestFit="1" customWidth="1"/>
  </cols>
  <sheetData>
    <row r="3" spans="1:8">
      <c r="A3" s="89" t="s">
        <v>419</v>
      </c>
      <c r="B3" t="s">
        <v>423</v>
      </c>
    </row>
    <row r="4" spans="1:8">
      <c r="A4" s="90" t="s">
        <v>420</v>
      </c>
      <c r="B4">
        <v>1547.175</v>
      </c>
    </row>
    <row r="5" spans="1:8">
      <c r="A5" s="90" t="s">
        <v>421</v>
      </c>
      <c r="B5" s="91">
        <v>1670.1666666666667</v>
      </c>
    </row>
    <row r="6" spans="1:8">
      <c r="A6" s="90" t="s">
        <v>422</v>
      </c>
      <c r="B6" s="91">
        <v>1599.8857142857144</v>
      </c>
    </row>
    <row r="8" spans="1:8">
      <c r="A8" s="89" t="s">
        <v>419</v>
      </c>
      <c r="B8" t="s">
        <v>424</v>
      </c>
    </row>
    <row r="9" spans="1:8">
      <c r="A9" s="90" t="s">
        <v>420</v>
      </c>
      <c r="B9">
        <v>40</v>
      </c>
    </row>
    <row r="10" spans="1:8">
      <c r="A10" s="90" t="s">
        <v>421</v>
      </c>
      <c r="B10">
        <v>30</v>
      </c>
    </row>
    <row r="11" spans="1:8">
      <c r="A11" s="90" t="s">
        <v>422</v>
      </c>
      <c r="B11">
        <v>70</v>
      </c>
    </row>
    <row r="13" spans="1:8">
      <c r="A13" s="89" t="s">
        <v>452</v>
      </c>
      <c r="B13" s="89" t="s">
        <v>448</v>
      </c>
      <c r="F13" s="95" t="s">
        <v>453</v>
      </c>
    </row>
    <row r="14" spans="1:8">
      <c r="A14" s="89" t="s">
        <v>419</v>
      </c>
      <c r="B14" t="s">
        <v>449</v>
      </c>
      <c r="C14" t="s">
        <v>450</v>
      </c>
      <c r="D14" t="s">
        <v>451</v>
      </c>
      <c r="E14" t="s">
        <v>422</v>
      </c>
      <c r="H14" s="82" t="s">
        <v>454</v>
      </c>
    </row>
    <row r="15" spans="1:8">
      <c r="A15" s="90" t="s">
        <v>420</v>
      </c>
      <c r="B15" s="96">
        <v>0.05</v>
      </c>
      <c r="C15" s="96">
        <v>0.52500000000000002</v>
      </c>
      <c r="D15" s="96">
        <v>0.42499999999999999</v>
      </c>
      <c r="E15" s="96">
        <v>1</v>
      </c>
      <c r="H15" s="28" t="s">
        <v>455</v>
      </c>
    </row>
    <row r="16" spans="1:8">
      <c r="A16" s="90" t="s">
        <v>421</v>
      </c>
      <c r="B16" s="96">
        <v>0.13333333333333333</v>
      </c>
      <c r="C16" s="96">
        <v>0.56666666666666665</v>
      </c>
      <c r="D16" s="96">
        <v>0.3</v>
      </c>
      <c r="E16" s="96">
        <v>1</v>
      </c>
      <c r="H16" s="2" t="s">
        <v>456</v>
      </c>
    </row>
    <row r="17" spans="1:8">
      <c r="A17" s="90" t="s">
        <v>422</v>
      </c>
      <c r="B17" s="96">
        <v>8.5714285714285715E-2</v>
      </c>
      <c r="C17" s="96">
        <v>0.54285714285714282</v>
      </c>
      <c r="D17" s="96">
        <v>0.37142857142857144</v>
      </c>
      <c r="E17" s="96">
        <v>1</v>
      </c>
    </row>
    <row r="18" spans="1:8">
      <c r="H18" s="28" t="s">
        <v>457</v>
      </c>
    </row>
  </sheetData>
  <phoneticPr fontId="9"/>
  <pageMargins left="0.7" right="0.7" top="0.75" bottom="0.75" header="0.3" footer="0.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14</vt:i4>
      </vt:variant>
    </vt:vector>
  </HeadingPairs>
  <TitlesOfParts>
    <vt:vector size="14" baseType="lpstr">
      <vt:lpstr>学習用</vt:lpstr>
      <vt:lpstr>標準偏差、基本統計量</vt:lpstr>
      <vt:lpstr>第6章外れ値の検出</vt:lpstr>
      <vt:lpstr>第7章度数分布表</vt:lpstr>
      <vt:lpstr>第8章標準化</vt:lpstr>
      <vt:lpstr>第9章移動平均</vt:lpstr>
      <vt:lpstr>第10章季節調整</vt:lpstr>
      <vt:lpstr>第11章集計</vt:lpstr>
      <vt:lpstr>ピボットテーブル</vt:lpstr>
      <vt:lpstr>第12章散布図</vt:lpstr>
      <vt:lpstr>第13章相関</vt:lpstr>
      <vt:lpstr>第14章回帰分析</vt:lpstr>
      <vt:lpstr>第15章最適化</vt:lpstr>
      <vt:lpstr>Sheet2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井村博</dc:creator>
  <cp:lastModifiedBy>博 井村</cp:lastModifiedBy>
  <dcterms:created xsi:type="dcterms:W3CDTF">2023-08-05T00:49:53Z</dcterms:created>
  <dcterms:modified xsi:type="dcterms:W3CDTF">2024-04-01T08:46:34Z</dcterms:modified>
</cp:coreProperties>
</file>